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los\Documents\MILOS USB\vo2020\Ochodnica\Sachta\"/>
    </mc:Choice>
  </mc:AlternateContent>
  <bookViews>
    <workbookView xWindow="0" yWindow="0" windowWidth="24000" windowHeight="9135" activeTab="2"/>
  </bookViews>
  <sheets>
    <sheet name="Kryci list" sheetId="3" r:id="rId1"/>
    <sheet name="Rekapitulacia" sheetId="4" r:id="rId2"/>
    <sheet name="Prehlad" sheetId="5" r:id="rId3"/>
  </sheets>
  <definedNames>
    <definedName name="_xlnm._FilterDatabase" hidden="1">#REF!</definedName>
    <definedName name="fakt1R">#REF!</definedName>
    <definedName name="_xlnm.Print_Titles" localSheetId="2">Prehlad!$6:$8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Rekapitulacia!$A:$G</definedName>
  </definedNames>
  <calcPr calcId="152511"/>
</workbook>
</file>

<file path=xl/calcChain.xml><?xml version="1.0" encoding="utf-8"?>
<calcChain xmlns="http://schemas.openxmlformats.org/spreadsheetml/2006/main">
  <c r="I30" i="3" l="1"/>
  <c r="J30" i="3" s="1"/>
  <c r="W148" i="5"/>
  <c r="W149" i="5" s="1"/>
  <c r="G25" i="4" s="1"/>
  <c r="I148" i="5"/>
  <c r="I149" i="5" s="1"/>
  <c r="C25" i="4" s="1"/>
  <c r="N145" i="5"/>
  <c r="L145" i="5"/>
  <c r="J145" i="5"/>
  <c r="H145" i="5"/>
  <c r="N144" i="5"/>
  <c r="N148" i="5" s="1"/>
  <c r="F24" i="4" s="1"/>
  <c r="L144" i="5"/>
  <c r="L148" i="5" s="1"/>
  <c r="J144" i="5"/>
  <c r="J148" i="5" s="1"/>
  <c r="H144" i="5"/>
  <c r="H148" i="5" s="1"/>
  <c r="W140" i="5"/>
  <c r="G21" i="4" s="1"/>
  <c r="N139" i="5"/>
  <c r="L139" i="5"/>
  <c r="J139" i="5"/>
  <c r="H139" i="5"/>
  <c r="N136" i="5"/>
  <c r="L136" i="5"/>
  <c r="J136" i="5"/>
  <c r="I136" i="5"/>
  <c r="N133" i="5"/>
  <c r="L133" i="5"/>
  <c r="J133" i="5"/>
  <c r="H133" i="5"/>
  <c r="N130" i="5"/>
  <c r="L130" i="5"/>
  <c r="J130" i="5"/>
  <c r="H130" i="5"/>
  <c r="N128" i="5"/>
  <c r="L128" i="5"/>
  <c r="J128" i="5"/>
  <c r="I128" i="5"/>
  <c r="N125" i="5"/>
  <c r="L125" i="5"/>
  <c r="J125" i="5"/>
  <c r="H125" i="5"/>
  <c r="N122" i="5"/>
  <c r="L122" i="5"/>
  <c r="J122" i="5"/>
  <c r="I122" i="5"/>
  <c r="I140" i="5" s="1"/>
  <c r="I141" i="5" s="1"/>
  <c r="N119" i="5"/>
  <c r="L119" i="5"/>
  <c r="J119" i="5"/>
  <c r="H119" i="5"/>
  <c r="N116" i="5"/>
  <c r="N140" i="5" s="1"/>
  <c r="L116" i="5"/>
  <c r="L140" i="5" s="1"/>
  <c r="J116" i="5"/>
  <c r="H116" i="5"/>
  <c r="G18" i="4"/>
  <c r="W112" i="5"/>
  <c r="I112" i="5"/>
  <c r="C18" i="4" s="1"/>
  <c r="N111" i="5"/>
  <c r="L111" i="5"/>
  <c r="J111" i="5"/>
  <c r="H111" i="5"/>
  <c r="N110" i="5"/>
  <c r="L110" i="5"/>
  <c r="J110" i="5"/>
  <c r="H110" i="5"/>
  <c r="N108" i="5"/>
  <c r="L108" i="5"/>
  <c r="J108" i="5"/>
  <c r="H108" i="5"/>
  <c r="N107" i="5"/>
  <c r="L107" i="5"/>
  <c r="J107" i="5"/>
  <c r="H107" i="5"/>
  <c r="N106" i="5"/>
  <c r="L106" i="5"/>
  <c r="J106" i="5"/>
  <c r="H106" i="5"/>
  <c r="N105" i="5"/>
  <c r="L105" i="5"/>
  <c r="J105" i="5"/>
  <c r="H105" i="5"/>
  <c r="N102" i="5"/>
  <c r="L102" i="5"/>
  <c r="J102" i="5"/>
  <c r="H102" i="5"/>
  <c r="N99" i="5"/>
  <c r="N112" i="5" s="1"/>
  <c r="F18" i="4" s="1"/>
  <c r="L99" i="5"/>
  <c r="L112" i="5" s="1"/>
  <c r="E18" i="4" s="1"/>
  <c r="J99" i="5"/>
  <c r="H99" i="5"/>
  <c r="W97" i="5"/>
  <c r="G17" i="4" s="1"/>
  <c r="N93" i="5"/>
  <c r="L93" i="5"/>
  <c r="J93" i="5"/>
  <c r="I93" i="5"/>
  <c r="I97" i="5" s="1"/>
  <c r="C17" i="4" s="1"/>
  <c r="N92" i="5"/>
  <c r="N97" i="5" s="1"/>
  <c r="F17" i="4" s="1"/>
  <c r="L92" i="5"/>
  <c r="L97" i="5" s="1"/>
  <c r="E17" i="4" s="1"/>
  <c r="J92" i="5"/>
  <c r="J97" i="5" s="1"/>
  <c r="D17" i="4" s="1"/>
  <c r="H92" i="5"/>
  <c r="H97" i="5" s="1"/>
  <c r="B17" i="4" s="1"/>
  <c r="W90" i="5"/>
  <c r="G16" i="4" s="1"/>
  <c r="I90" i="5"/>
  <c r="C16" i="4" s="1"/>
  <c r="N87" i="5"/>
  <c r="L87" i="5"/>
  <c r="J87" i="5"/>
  <c r="H87" i="5"/>
  <c r="N86" i="5"/>
  <c r="L86" i="5"/>
  <c r="J86" i="5"/>
  <c r="H86" i="5"/>
  <c r="N83" i="5"/>
  <c r="L83" i="5"/>
  <c r="J83" i="5"/>
  <c r="H83" i="5"/>
  <c r="N82" i="5"/>
  <c r="L82" i="5"/>
  <c r="J82" i="5"/>
  <c r="H82" i="5"/>
  <c r="N81" i="5"/>
  <c r="L81" i="5"/>
  <c r="J81" i="5"/>
  <c r="H81" i="5"/>
  <c r="N79" i="5"/>
  <c r="L79" i="5"/>
  <c r="J79" i="5"/>
  <c r="H79" i="5"/>
  <c r="N77" i="5"/>
  <c r="N90" i="5" s="1"/>
  <c r="F16" i="4" s="1"/>
  <c r="L77" i="5"/>
  <c r="L90" i="5" s="1"/>
  <c r="E16" i="4" s="1"/>
  <c r="J77" i="5"/>
  <c r="J90" i="5" s="1"/>
  <c r="D16" i="4" s="1"/>
  <c r="H77" i="5"/>
  <c r="H90" i="5" s="1"/>
  <c r="B16" i="4" s="1"/>
  <c r="W75" i="5"/>
  <c r="G15" i="4" s="1"/>
  <c r="N74" i="5"/>
  <c r="L74" i="5"/>
  <c r="J74" i="5"/>
  <c r="H74" i="5"/>
  <c r="N71" i="5"/>
  <c r="L71" i="5"/>
  <c r="J71" i="5"/>
  <c r="H71" i="5"/>
  <c r="N70" i="5"/>
  <c r="L70" i="5"/>
  <c r="J70" i="5"/>
  <c r="H70" i="5"/>
  <c r="N65" i="5"/>
  <c r="L65" i="5"/>
  <c r="J65" i="5"/>
  <c r="H65" i="5"/>
  <c r="N63" i="5"/>
  <c r="L63" i="5"/>
  <c r="J63" i="5"/>
  <c r="H63" i="5"/>
  <c r="N62" i="5"/>
  <c r="L62" i="5"/>
  <c r="J62" i="5"/>
  <c r="I62" i="5"/>
  <c r="I75" i="5" s="1"/>
  <c r="C15" i="4" s="1"/>
  <c r="N61" i="5"/>
  <c r="N75" i="5" s="1"/>
  <c r="F15" i="4" s="1"/>
  <c r="L61" i="5"/>
  <c r="L75" i="5" s="1"/>
  <c r="E15" i="4" s="1"/>
  <c r="J61" i="5"/>
  <c r="H61" i="5"/>
  <c r="H75" i="5" s="1"/>
  <c r="B15" i="4" s="1"/>
  <c r="W59" i="5"/>
  <c r="G14" i="4" s="1"/>
  <c r="I59" i="5"/>
  <c r="C14" i="4" s="1"/>
  <c r="N56" i="5"/>
  <c r="L56" i="5"/>
  <c r="J56" i="5"/>
  <c r="H56" i="5"/>
  <c r="N53" i="5"/>
  <c r="N59" i="5" s="1"/>
  <c r="F14" i="4" s="1"/>
  <c r="L53" i="5"/>
  <c r="L59" i="5" s="1"/>
  <c r="E14" i="4" s="1"/>
  <c r="J53" i="5"/>
  <c r="J59" i="5" s="1"/>
  <c r="H53" i="5"/>
  <c r="H59" i="5" s="1"/>
  <c r="B14" i="4" s="1"/>
  <c r="W51" i="5"/>
  <c r="G13" i="4" s="1"/>
  <c r="N51" i="5"/>
  <c r="F13" i="4" s="1"/>
  <c r="I51" i="5"/>
  <c r="C13" i="4" s="1"/>
  <c r="N50" i="5"/>
  <c r="L50" i="5"/>
  <c r="J50" i="5"/>
  <c r="H50" i="5"/>
  <c r="N47" i="5"/>
  <c r="L47" i="5"/>
  <c r="J47" i="5"/>
  <c r="H47" i="5"/>
  <c r="N46" i="5"/>
  <c r="L46" i="5"/>
  <c r="J46" i="5"/>
  <c r="H46" i="5"/>
  <c r="N44" i="5"/>
  <c r="L44" i="5"/>
  <c r="J44" i="5"/>
  <c r="H44" i="5"/>
  <c r="N42" i="5"/>
  <c r="L42" i="5"/>
  <c r="J42" i="5"/>
  <c r="H42" i="5"/>
  <c r="N39" i="5"/>
  <c r="L39" i="5"/>
  <c r="J39" i="5"/>
  <c r="J51" i="5" s="1"/>
  <c r="D13" i="4" s="1"/>
  <c r="H39" i="5"/>
  <c r="H51" i="5" s="1"/>
  <c r="B13" i="4" s="1"/>
  <c r="W37" i="5"/>
  <c r="G12" i="4" s="1"/>
  <c r="I37" i="5"/>
  <c r="N36" i="5"/>
  <c r="L36" i="5"/>
  <c r="J36" i="5"/>
  <c r="H36" i="5"/>
  <c r="N33" i="5"/>
  <c r="L33" i="5"/>
  <c r="J33" i="5"/>
  <c r="H33" i="5"/>
  <c r="N32" i="5"/>
  <c r="L32" i="5"/>
  <c r="J32" i="5"/>
  <c r="H32" i="5"/>
  <c r="N31" i="5"/>
  <c r="L31" i="5"/>
  <c r="J31" i="5"/>
  <c r="H31" i="5"/>
  <c r="N29" i="5"/>
  <c r="L29" i="5"/>
  <c r="J29" i="5"/>
  <c r="H29" i="5"/>
  <c r="N28" i="5"/>
  <c r="L28" i="5"/>
  <c r="J28" i="5"/>
  <c r="H28" i="5"/>
  <c r="N27" i="5"/>
  <c r="L27" i="5"/>
  <c r="J27" i="5"/>
  <c r="H27" i="5"/>
  <c r="N25" i="5"/>
  <c r="L25" i="5"/>
  <c r="J25" i="5"/>
  <c r="H25" i="5"/>
  <c r="N24" i="5"/>
  <c r="L24" i="5"/>
  <c r="J24" i="5"/>
  <c r="H24" i="5"/>
  <c r="N19" i="5"/>
  <c r="L19" i="5"/>
  <c r="J19" i="5"/>
  <c r="H19" i="5"/>
  <c r="N18" i="5"/>
  <c r="L18" i="5"/>
  <c r="J18" i="5"/>
  <c r="H18" i="5"/>
  <c r="N15" i="5"/>
  <c r="L15" i="5"/>
  <c r="J15" i="5"/>
  <c r="H15" i="5"/>
  <c r="N14" i="5"/>
  <c r="L14" i="5"/>
  <c r="J14" i="5"/>
  <c r="H14" i="5"/>
  <c r="N12" i="5"/>
  <c r="N37" i="5" s="1"/>
  <c r="L12" i="5"/>
  <c r="J12" i="5"/>
  <c r="H12" i="5"/>
  <c r="H37" i="5" s="1"/>
  <c r="J26" i="3"/>
  <c r="J20" i="3"/>
  <c r="F19" i="3"/>
  <c r="F18" i="3"/>
  <c r="J14" i="3"/>
  <c r="F14" i="3"/>
  <c r="J13" i="3"/>
  <c r="F13" i="3"/>
  <c r="J12" i="3"/>
  <c r="F12" i="3"/>
  <c r="D6" i="5"/>
  <c r="L51" i="5" l="1"/>
  <c r="E13" i="4" s="1"/>
  <c r="H140" i="5"/>
  <c r="B21" i="4" s="1"/>
  <c r="J140" i="5"/>
  <c r="D21" i="4" s="1"/>
  <c r="J112" i="5"/>
  <c r="D18" i="4" s="1"/>
  <c r="J75" i="5"/>
  <c r="D15" i="4" s="1"/>
  <c r="J37" i="5"/>
  <c r="H112" i="5"/>
  <c r="B18" i="4" s="1"/>
  <c r="L37" i="5"/>
  <c r="L113" i="5" s="1"/>
  <c r="F21" i="4"/>
  <c r="N141" i="5"/>
  <c r="F22" i="4" s="1"/>
  <c r="E24" i="4"/>
  <c r="L149" i="5"/>
  <c r="E25" i="4" s="1"/>
  <c r="E21" i="4"/>
  <c r="L141" i="5"/>
  <c r="E22" i="4" s="1"/>
  <c r="N149" i="5"/>
  <c r="F25" i="4" s="1"/>
  <c r="G24" i="4"/>
  <c r="W141" i="5"/>
  <c r="G22" i="4" s="1"/>
  <c r="D14" i="4"/>
  <c r="E59" i="5"/>
  <c r="E148" i="5"/>
  <c r="J149" i="5"/>
  <c r="D24" i="4"/>
  <c r="B12" i="4"/>
  <c r="H149" i="5"/>
  <c r="B25" i="4" s="1"/>
  <c r="B24" i="4"/>
  <c r="N113" i="5"/>
  <c r="F12" i="4"/>
  <c r="E112" i="5"/>
  <c r="H141" i="5"/>
  <c r="C22" i="4"/>
  <c r="E17" i="3"/>
  <c r="I113" i="5"/>
  <c r="E51" i="5"/>
  <c r="E97" i="5"/>
  <c r="C21" i="4"/>
  <c r="C24" i="4"/>
  <c r="E90" i="5"/>
  <c r="W113" i="5"/>
  <c r="C12" i="4"/>
  <c r="E12" i="4" l="1"/>
  <c r="E140" i="5"/>
  <c r="J141" i="5"/>
  <c r="E141" i="5" s="1"/>
  <c r="J113" i="5"/>
  <c r="D19" i="4" s="1"/>
  <c r="E75" i="5"/>
  <c r="D12" i="4"/>
  <c r="E37" i="5"/>
  <c r="H113" i="5"/>
  <c r="B19" i="4" s="1"/>
  <c r="G19" i="4"/>
  <c r="W150" i="5"/>
  <c r="G28" i="4" s="1"/>
  <c r="D25" i="4"/>
  <c r="E149" i="5"/>
  <c r="I150" i="5"/>
  <c r="C28" i="4" s="1"/>
  <c r="E16" i="3"/>
  <c r="E20" i="3" s="1"/>
  <c r="C19" i="4"/>
  <c r="N150" i="5"/>
  <c r="F28" i="4" s="1"/>
  <c r="F19" i="4"/>
  <c r="D22" i="4"/>
  <c r="E19" i="4"/>
  <c r="L150" i="5"/>
  <c r="E28" i="4" s="1"/>
  <c r="D17" i="3"/>
  <c r="F17" i="3" s="1"/>
  <c r="B22" i="4"/>
  <c r="E113" i="5" l="1"/>
  <c r="J150" i="5"/>
  <c r="D28" i="4" s="1"/>
  <c r="H150" i="5"/>
  <c r="B28" i="4" s="1"/>
  <c r="D16" i="3"/>
  <c r="F25" i="3" s="1"/>
  <c r="E150" i="5" l="1"/>
  <c r="F23" i="3"/>
  <c r="F16" i="3"/>
  <c r="F20" i="3" s="1"/>
  <c r="F22" i="3"/>
  <c r="F24" i="3"/>
  <c r="D20" i="3"/>
  <c r="F26" i="3" l="1"/>
  <c r="J28" i="3" s="1"/>
  <c r="I29" i="3" s="1"/>
  <c r="J29" i="3" s="1"/>
  <c r="J31" i="3" l="1"/>
</calcChain>
</file>

<file path=xl/sharedStrings.xml><?xml version="1.0" encoding="utf-8"?>
<sst xmlns="http://schemas.openxmlformats.org/spreadsheetml/2006/main" count="1012" uniqueCount="438">
  <si>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</si>
  <si>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</si>
  <si>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</si>
  <si>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</si>
  <si>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</si>
  <si>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</si>
  <si>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</si>
  <si>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</si>
  <si>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</si>
  <si>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</si>
  <si>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</si>
  <si>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</si>
  <si>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</si>
  <si>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</si>
  <si>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</si>
  <si>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</si>
  <si>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</si>
  <si>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</si>
  <si>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</si>
  <si>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</si>
  <si>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</si>
  <si>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VF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</si>
  <si>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</si>
  <si>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</si>
  <si>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</si>
  <si>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</si>
  <si>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</si>
  <si>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</si>
  <si>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</si>
  <si>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</si>
  <si>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</si>
  <si>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</si>
  <si>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</si>
  <si>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</si>
  <si>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</si>
  <si>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</si>
  <si>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</si>
  <si>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</si>
  <si>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</si>
  <si>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</si>
  <si>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</si>
  <si>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</si>
  <si>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</si>
  <si>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</si>
  <si>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</si>
  <si>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</si>
  <si>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</si>
  <si>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</si>
  <si>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</si>
  <si>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</si>
  <si>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</si>
  <si>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</si>
  <si>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</si>
  <si>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</si>
  <si>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</si>
  <si>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</si>
  <si>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</si>
  <si>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</si>
  <si>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</si>
  <si>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</si>
  <si>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</si>
  <si>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</si>
  <si>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</si>
  <si>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</si>
  <si>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</si>
  <si>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</si>
  <si>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</si>
  <si>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</si>
  <si>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</si>
  <si>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</si>
  <si>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</si>
  <si>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</si>
  <si>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</si>
  <si>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</si>
  <si>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</si>
  <si>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</si>
  <si>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</si>
  <si>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</si>
  <si>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</si>
  <si>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</si>
  <si>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</si>
  <si>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</si>
  <si>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</si>
  <si>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</si>
  <si>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</si>
  <si>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</si>
  <si>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</si>
  <si>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</si>
  <si>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</si>
  <si>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</si>
  <si>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</si>
  <si>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</si>
  <si>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</si>
  <si>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</si>
  <si>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</si>
  <si>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</si>
  <si>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</si>
  <si>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</si>
  <si>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</si>
  <si>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</si>
  <si>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</si>
  <si>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</si>
  <si>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</si>
  <si>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</si>
  <si>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</si>
  <si>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</si>
  <si>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</si>
  <si>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</si>
  <si>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</si>
  <si>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</si>
  <si>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</si>
  <si>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Obec Ochodnica </t>
  </si>
  <si>
    <t xml:space="preserve">Spracoval: Stanislav Hlubina                       </t>
  </si>
  <si>
    <t xml:space="preserve">Projektant:  </t>
  </si>
  <si>
    <t xml:space="preserve">JKSO : </t>
  </si>
  <si>
    <t>Dátum: 31.03.2020</t>
  </si>
  <si>
    <t>Stavba : Vodomerná železobetónová šachta, Ochodnica</t>
  </si>
  <si>
    <t>HLUBINA Stanislav</t>
  </si>
  <si>
    <t xml:space="preserve"> HLUBINA Stanislav</t>
  </si>
  <si>
    <t>Ochodnica</t>
  </si>
  <si>
    <t>JKSO :</t>
  </si>
  <si>
    <t>Stanislav Hlubina</t>
  </si>
  <si>
    <t>31.03.2020</t>
  </si>
  <si>
    <t xml:space="preserve">Obec Ochodnica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</si>
  <si>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</si>
  <si>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</si>
  <si>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</si>
  <si>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</si>
  <si>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</si>
  <si>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</si>
  <si>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</si>
  <si>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</si>
  <si>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</si>
  <si>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</si>
  <si>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</si>
  <si>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</si>
  <si>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</si>
  <si>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</si>
  <si>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</si>
  <si>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</si>
  <si>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</si>
  <si>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</si>
  <si>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113107122</t>
  </si>
  <si>
    <t>Odstránenie podkladov alebo krytov z kameniva drv. hr. 100-200 mm, do 200 m2</t>
  </si>
  <si>
    <t>m2</t>
  </si>
  <si>
    <t xml:space="preserve">                    </t>
  </si>
  <si>
    <t>11310-7122</t>
  </si>
  <si>
    <t>45.11.11</t>
  </si>
  <si>
    <t>EK</t>
  </si>
  <si>
    <t>S</t>
  </si>
  <si>
    <t>3,00*3,80 =   11,400</t>
  </si>
  <si>
    <t>113107144</t>
  </si>
  <si>
    <t>Odstránenie podkladov alebo krytov živičných hr. 150-200 mm, do 200 m2</t>
  </si>
  <si>
    <t>11310-7144</t>
  </si>
  <si>
    <t>254</t>
  </si>
  <si>
    <t>115101010</t>
  </si>
  <si>
    <t>Čerpanie vody na dopravnú výšku do 10 m, do 600 l/min.</t>
  </si>
  <si>
    <t>hod</t>
  </si>
  <si>
    <t>11510-1010</t>
  </si>
  <si>
    <t>45.11.24</t>
  </si>
  <si>
    <t>uvažované 5dní x 10hodín- množstvo podľa skutočne prevedených prác</t>
  </si>
  <si>
    <t>10*5 =   50,000</t>
  </si>
  <si>
    <t>001</t>
  </si>
  <si>
    <t>130001101</t>
  </si>
  <si>
    <t>Príplatok za sťažené vykopávky v blízkosti podzem. vedenia</t>
  </si>
  <si>
    <t>m3</t>
  </si>
  <si>
    <t>13000-1101</t>
  </si>
  <si>
    <t>45.11.21</t>
  </si>
  <si>
    <t>272</t>
  </si>
  <si>
    <t>131201201</t>
  </si>
  <si>
    <t>Hĺbenie jám zapaž. v horn. tr. 3 do 100 m3</t>
  </si>
  <si>
    <t>13120-1201</t>
  </si>
  <si>
    <t>vnútorné rozmery šachty š.1,20 x dľ. 2,00 x v.1,80m</t>
  </si>
  <si>
    <t>vonkajšie rozmery šachty š.1,80 x dľ. 2,60 x v. 2,60m</t>
  </si>
  <si>
    <t>rozšírenie o 0,60m ako manipulačný priestor</t>
  </si>
  <si>
    <t>3,00*3,80*2,80 =   31,920</t>
  </si>
  <si>
    <t>131201209</t>
  </si>
  <si>
    <t>Príplatok za lepivosť horn. tr. 3</t>
  </si>
  <si>
    <t>13120-1209</t>
  </si>
  <si>
    <t>151101102</t>
  </si>
  <si>
    <t>Zhotovenie paženia rýh pre podz. vedenie príložné hl. do 4 m</t>
  </si>
  <si>
    <t>15110-1102</t>
  </si>
  <si>
    <t>(3,00+3,80)*2*3,00 =   40,800</t>
  </si>
  <si>
    <t>151101112</t>
  </si>
  <si>
    <t>Odstránenie paženia rýh pre podz. vedenie príložné hl. do 4 m</t>
  </si>
  <si>
    <t>15110-1112</t>
  </si>
  <si>
    <t>161101102</t>
  </si>
  <si>
    <t>Zvislé premiestnenie výkopu horn. tr. 1-4 do 4 m</t>
  </si>
  <si>
    <t>16110-1102</t>
  </si>
  <si>
    <t>162601102</t>
  </si>
  <si>
    <t>Vodorovné premiestnenie výkopu do 5000 m horn. tr. 1-4</t>
  </si>
  <si>
    <t>16260-1102</t>
  </si>
  <si>
    <t>31,92-17,472 =   14,448</t>
  </si>
  <si>
    <t>167101103</t>
  </si>
  <si>
    <t>Skladanie alebo prekladanie výkopu v horn. tr. 1-4</t>
  </si>
  <si>
    <t>16710-1103</t>
  </si>
  <si>
    <t>171201201</t>
  </si>
  <si>
    <t>Uloženie sypaniny na skládku</t>
  </si>
  <si>
    <t>17120-1201</t>
  </si>
  <si>
    <t>175101201</t>
  </si>
  <si>
    <t>Obsyp objektu bez prehodenia sypaniny</t>
  </si>
  <si>
    <t>17510-1201</t>
  </si>
  <si>
    <t>31,92-1,80*2,60*2,60 =   19,752</t>
  </si>
  <si>
    <t>-3,00*3,80*0,20 =   -2,280</t>
  </si>
  <si>
    <t>175101209</t>
  </si>
  <si>
    <t>Obsyp objektu príplatok za prehodenie sypaniny</t>
  </si>
  <si>
    <t>17510-1209</t>
  </si>
  <si>
    <t xml:space="preserve">1 - ZEMNE PRÁCE  spolu: </t>
  </si>
  <si>
    <t>2 - ZÁKLADY</t>
  </si>
  <si>
    <t>002</t>
  </si>
  <si>
    <t>271531111</t>
  </si>
  <si>
    <t>Vankúš pod základy z kameniva hrubého drveného 16-63 mm</t>
  </si>
  <si>
    <t>27153-1111</t>
  </si>
  <si>
    <t>45.25.21</t>
  </si>
  <si>
    <t>štrkový vankúš 200mm</t>
  </si>
  <si>
    <t>3,00*3,80*0,20 =   2,280</t>
  </si>
  <si>
    <t>011</t>
  </si>
  <si>
    <t>273321511</t>
  </si>
  <si>
    <t>Základové dosky zo železobetónu tr. C30/37 vodostavebný</t>
  </si>
  <si>
    <t>27332-1511</t>
  </si>
  <si>
    <t>45.25.32</t>
  </si>
  <si>
    <t>1,80*2,60*0,40 =   1,872</t>
  </si>
  <si>
    <t>273351217</t>
  </si>
  <si>
    <t>Debnenie základových dosák drevené tradičné, zhotovenie</t>
  </si>
  <si>
    <t>27335-1217</t>
  </si>
  <si>
    <t>(1,80+2,60)*2*0,40 =   3,520</t>
  </si>
  <si>
    <t>273351218</t>
  </si>
  <si>
    <t>Debnenie základových dosák drevené tradičné, odstránenie</t>
  </si>
  <si>
    <t>27335-1218</t>
  </si>
  <si>
    <t>273361821</t>
  </si>
  <si>
    <t>Výstuž základových dosiek BSt 500 (10505)</t>
  </si>
  <si>
    <t>t</t>
  </si>
  <si>
    <t>27336-1821</t>
  </si>
  <si>
    <t>140kg / m3 betónu</t>
  </si>
  <si>
    <t>1,872*0,140 =   0,262</t>
  </si>
  <si>
    <t>015</t>
  </si>
  <si>
    <t>274353110</t>
  </si>
  <si>
    <t>Prestupy stien pre rúry do D150mm</t>
  </si>
  <si>
    <t>kus</t>
  </si>
  <si>
    <t>27435-3111</t>
  </si>
  <si>
    <t xml:space="preserve">2 - ZÁKLADY  spolu: </t>
  </si>
  <si>
    <t>3 - ZVISLÉ A KOMPLETNÉ KONŠTRUKCIE</t>
  </si>
  <si>
    <t>311272203</t>
  </si>
  <si>
    <t>Murivo nosné z betónových tvárnic hr. 300mm s výplňou C30/37</t>
  </si>
  <si>
    <t>31127-2203</t>
  </si>
  <si>
    <t>45.25.50</t>
  </si>
  <si>
    <t>1,80*0,30*1,80*2 =   1,944</t>
  </si>
  <si>
    <t>2,00*0,30*1,80*2 =   2,160</t>
  </si>
  <si>
    <t>311361821</t>
  </si>
  <si>
    <t>Výstuž nadzákladových múrov nosných BSt 500 (10505)</t>
  </si>
  <si>
    <t>31136-1821</t>
  </si>
  <si>
    <t>60kg / m3 muriva</t>
  </si>
  <si>
    <t>4,104*0,060 =   0,246</t>
  </si>
  <si>
    <t xml:space="preserve">3 - ZVISLÉ A KOMPLETNÉ KONŠTRUKCIE  spolu: </t>
  </si>
  <si>
    <t>4 - VODOROVNÉ KONŠTRUKCIE</t>
  </si>
  <si>
    <t>012</t>
  </si>
  <si>
    <t>411121131</t>
  </si>
  <si>
    <t>Montáž stropov zo stropných železobet. panelov š. do 180 cm, dĺžky do 380 cm</t>
  </si>
  <si>
    <t>41112-1131</t>
  </si>
  <si>
    <t>45.21.72</t>
  </si>
  <si>
    <t>MAT</t>
  </si>
  <si>
    <t>593114525</t>
  </si>
  <si>
    <t>Stropný železobetónový panel 150x230x10cm</t>
  </si>
  <si>
    <t>593114520</t>
  </si>
  <si>
    <t>26.61.12</t>
  </si>
  <si>
    <t>EZ</t>
  </si>
  <si>
    <t>411321616</t>
  </si>
  <si>
    <t>Stropy doskové zo železobetónu tr. C30/37 vodostavebný</t>
  </si>
  <si>
    <t>41132-1616</t>
  </si>
  <si>
    <t>411351101</t>
  </si>
  <si>
    <t>Debnenie stropov doskových zhotovenie</t>
  </si>
  <si>
    <t>41135-1101</t>
  </si>
  <si>
    <t>len bočné debnenie</t>
  </si>
  <si>
    <t>otvor pre vstup</t>
  </si>
  <si>
    <t>(0,60+0,60)*2*0,40 =   0,960</t>
  </si>
  <si>
    <t>411351102</t>
  </si>
  <si>
    <t>Debnenie stropov doskových odstránenie</t>
  </si>
  <si>
    <t>41135-1102</t>
  </si>
  <si>
    <t>411361821</t>
  </si>
  <si>
    <t>Výstuž stropov BSt 500 (10505)</t>
  </si>
  <si>
    <t>41136-1821</t>
  </si>
  <si>
    <t>271</t>
  </si>
  <si>
    <t>452386161</t>
  </si>
  <si>
    <t>Vyrovnávací prstenec z prostého betónu tr. C 12/15 pod poklopy a mreže v. nad 100 do 200 mm</t>
  </si>
  <si>
    <t>45238-6161</t>
  </si>
  <si>
    <t>45.21.41</t>
  </si>
  <si>
    <t xml:space="preserve">4 - VODOROVNÉ KONŠTRUKCIE  spolu: </t>
  </si>
  <si>
    <t>5 - KOMUNIKÁCIE</t>
  </si>
  <si>
    <t>564762111</t>
  </si>
  <si>
    <t>Podklad z kameniva hrub. drv. 32-63 mm s výpl. kamenivom hr. 200 mm</t>
  </si>
  <si>
    <t>56476-2111</t>
  </si>
  <si>
    <t>45.23.11</t>
  </si>
  <si>
    <t>573111111</t>
  </si>
  <si>
    <t>Postrek živ. infiltračný s posypom kam. z asfaltu 0,6 kg/m2</t>
  </si>
  <si>
    <t>57311-1111</t>
  </si>
  <si>
    <t>45.23.12</t>
  </si>
  <si>
    <t>574391111</t>
  </si>
  <si>
    <t>Makadam živičný penetr. hrubý z kameniva hrubého z asfaltu hr. 100 mm</t>
  </si>
  <si>
    <t>57439-1111</t>
  </si>
  <si>
    <t>577151113</t>
  </si>
  <si>
    <t>Betón asfaltový tr. 1 stred. AC 11(ABS), hrub. AC 16 (ABH ) š. do 3 m hr.60 mm</t>
  </si>
  <si>
    <t>57715-1113</t>
  </si>
  <si>
    <t>584921140</t>
  </si>
  <si>
    <t>Montáž dočasného dopravného značenia</t>
  </si>
  <si>
    <t>58492-1140</t>
  </si>
  <si>
    <t>"značka so stľpikom"   2*2 =   4,000</t>
  </si>
  <si>
    <t>"gumenná podložka"   2*2 =   4,000</t>
  </si>
  <si>
    <t>584921150</t>
  </si>
  <si>
    <t>Demontáž dočasného dopravného značenia</t>
  </si>
  <si>
    <t>58492-1150</t>
  </si>
  <si>
    <t>584921200</t>
  </si>
  <si>
    <t>Príplatok k dočasnej dopravnej značke kompletnej za deň použitia / kus</t>
  </si>
  <si>
    <t>58492-1200</t>
  </si>
  <si>
    <t>uvažované 21 dní</t>
  </si>
  <si>
    <t>8*21 =   168,000</t>
  </si>
  <si>
    <t xml:space="preserve">5 - KOMUNIKÁCIE  spolu: </t>
  </si>
  <si>
    <t>8 - RÚROVÉ VEDENIA</t>
  </si>
  <si>
    <t>899104111</t>
  </si>
  <si>
    <t>Osadenie poklopov liatinových, oceľových s rámom nad 150 kg</t>
  </si>
  <si>
    <t>89910-4111</t>
  </si>
  <si>
    <t>552431110</t>
  </si>
  <si>
    <t>Liatinový poklop R600mm, D400 intenz.doprava, rám R850mm</t>
  </si>
  <si>
    <t>28.75.11</t>
  </si>
  <si>
    <t>napríklad:</t>
  </si>
  <si>
    <t>https://www.zetr.sk/rdm-40-h-600pz-liatinovy-poklop-600mm-d400-intenz.doprava-ra</t>
  </si>
  <si>
    <t>1 =   1,000</t>
  </si>
  <si>
    <t xml:space="preserve">8 - RÚROVÉ VEDENIA  spolu: </t>
  </si>
  <si>
    <t>9 - OSTATNÉ KONŠTRUKCIE A PRÁCE</t>
  </si>
  <si>
    <t>919735114</t>
  </si>
  <si>
    <t>Rezanie stávajúceho živičného krytu alebo podkladu hr. 150-200 mm</t>
  </si>
  <si>
    <t>m</t>
  </si>
  <si>
    <t>91973-5114</t>
  </si>
  <si>
    <t>3,80*2 =   7,600</t>
  </si>
  <si>
    <t>4,60*2 =   9,200</t>
  </si>
  <si>
    <t>919738215</t>
  </si>
  <si>
    <t>Tesnenie škár živičných krytov šnúrou so zálievkou</t>
  </si>
  <si>
    <t>91973-8205</t>
  </si>
  <si>
    <t>prepojenie jestv. a nového asfaltového krytu</t>
  </si>
  <si>
    <t>(3,00+3,80)*2 =   13,600</t>
  </si>
  <si>
    <t>006</t>
  </si>
  <si>
    <t>979083116</t>
  </si>
  <si>
    <t>Vodorovné premiestnenie sute na skládku do 5000 m</t>
  </si>
  <si>
    <t>97908-3116</t>
  </si>
  <si>
    <t>979087212</t>
  </si>
  <si>
    <t>Nakladanie sute na dopravný prostriedok</t>
  </si>
  <si>
    <t>97908-7212</t>
  </si>
  <si>
    <t>979131410</t>
  </si>
  <si>
    <t>Poplatok za ulož.a znešk.stav.sute na urč.sklád. -z demol.vozoviek "O"-ost.odpad</t>
  </si>
  <si>
    <t>97913-1410</t>
  </si>
  <si>
    <t>013</t>
  </si>
  <si>
    <t>979131413</t>
  </si>
  <si>
    <t>Poplatok za ulož.a znešk.stav.odp na urč.sklád.-hlušina a kamenivo "O"-ost.odpad</t>
  </si>
  <si>
    <t>97913-1413</t>
  </si>
  <si>
    <t>14,448*1,80 =   26,006</t>
  </si>
  <si>
    <t>998012041</t>
  </si>
  <si>
    <t>Presun hmôt pre budovy výšky do 6 m</t>
  </si>
  <si>
    <t>99801-2041</t>
  </si>
  <si>
    <t>45.21.6*</t>
  </si>
  <si>
    <t>000</t>
  </si>
  <si>
    <t>999990003</t>
  </si>
  <si>
    <t>Konštrukcie a práce HSV, HZS T3 drobné nešpecifikované práce</t>
  </si>
  <si>
    <t>99999-0003</t>
  </si>
  <si>
    <t>45.45.13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</si>
  <si>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</si>
  <si>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</si>
  <si>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</si>
  <si>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</si>
  <si>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</si>
  <si>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711111001</t>
  </si>
  <si>
    <t>Zhotovenie izolácie proti vlhkosti za studena vodor. náterom asfalt. penetr.</t>
  </si>
  <si>
    <t>I</t>
  </si>
  <si>
    <t>71111-1001</t>
  </si>
  <si>
    <t>45.22.20</t>
  </si>
  <si>
    <t>IK</t>
  </si>
  <si>
    <t>doska</t>
  </si>
  <si>
    <t>1,80*2,60 =   4,680</t>
  </si>
  <si>
    <t>711112001</t>
  </si>
  <si>
    <t>Zhotovenie izolácie proti vlhkosti za studena zvislá náterom asfalt. penetr.</t>
  </si>
  <si>
    <t>71111-2001</t>
  </si>
  <si>
    <t>hydroizolácia stien</t>
  </si>
  <si>
    <t>(1,80+2,60)*2*2,60 =   22,880</t>
  </si>
  <si>
    <t>5859B1811</t>
  </si>
  <si>
    <t>Náter penetračný (napr. Icopal Primer Classic) bal.9,0kg</t>
  </si>
  <si>
    <t>balenie</t>
  </si>
  <si>
    <t xml:space="preserve">  .  .  </t>
  </si>
  <si>
    <t xml:space="preserve">211801              </t>
  </si>
  <si>
    <t>IZ</t>
  </si>
  <si>
    <t>4,68*0,25/9 =   0,130</t>
  </si>
  <si>
    <t>22,88*0,25/9 =   0,636</t>
  </si>
  <si>
    <t>711132101</t>
  </si>
  <si>
    <t>Zhotovenie izolácie proti vlhkosti pásmi AIP na sucho zvislá</t>
  </si>
  <si>
    <t>71113-2101</t>
  </si>
  <si>
    <t>ochrana hydroizolácie</t>
  </si>
  <si>
    <t>2831J2003</t>
  </si>
  <si>
    <t>Fólia nopová 8, v.role 2 m - 104989</t>
  </si>
  <si>
    <t>25.21.41</t>
  </si>
  <si>
    <t xml:space="preserve">104989              </t>
  </si>
  <si>
    <t>22,88*1,15 =   26,312</t>
  </si>
  <si>
    <t>711141559</t>
  </si>
  <si>
    <t>Zhotovenie izolácie proti vlhkosti pritavením NAIP vodor.</t>
  </si>
  <si>
    <t>71114-1559</t>
  </si>
  <si>
    <t>doska - 2 vrstvy</t>
  </si>
  <si>
    <t>1,80*2,60*2 =   9,360</t>
  </si>
  <si>
    <t>711142559</t>
  </si>
  <si>
    <t>Zhotovenie izolácie proti vlhkosti pritavením NAIP zvislá</t>
  </si>
  <si>
    <t>71114-2559</t>
  </si>
  <si>
    <t>hydroizolácia stien - 2vrstvy</t>
  </si>
  <si>
    <t>628329200</t>
  </si>
  <si>
    <t>Pás ťažký asfaltový</t>
  </si>
  <si>
    <t>21.12.56</t>
  </si>
  <si>
    <t>9,36*1,15 =   10,764</t>
  </si>
  <si>
    <t>22,88*1,20 =   27,456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</si>
  <si>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</si>
  <si>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</si>
  <si>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</si>
  <si>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</si>
  <si>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 xml:space="preserve">PRÁCE A DODÁVKY PSV  spolu: </t>
  </si>
  <si>
    <t>OSTATNÉ</t>
  </si>
  <si>
    <t>OST - vedľajšie rozpočtové náklady</t>
  </si>
  <si>
    <t>800</t>
  </si>
  <si>
    <t>003123</t>
  </si>
  <si>
    <t>Geodetické práce po výstavbe</t>
  </si>
  <si>
    <t>U</t>
  </si>
  <si>
    <t>00312-3</t>
  </si>
  <si>
    <t>0033421</t>
  </si>
  <si>
    <t>Vonkajšie oplotenie staveniska, pletivo, m / deň</t>
  </si>
  <si>
    <t>deň</t>
  </si>
  <si>
    <t>00334-21</t>
  </si>
  <si>
    <t>uvažované 21dní</t>
  </si>
  <si>
    <t>(3,00+3,80)*2*21 =   285,600</t>
  </si>
  <si>
    <t xml:space="preserve">OST - vedľajšie rozpočtové náklady  spolu: </t>
  </si>
  <si>
    <t xml:space="preserve">OSTATNÉ  spolu: </t>
  </si>
  <si>
    <t>Za rozpočet celkom</t>
  </si>
  <si>
    <t>Zadanie s výkazom výmer</t>
  </si>
  <si>
    <t>Krycí list zadania</t>
  </si>
  <si>
    <t>Krycí list zadania v EUR</t>
  </si>
  <si>
    <t xml:space="preserve">Spracoval:                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</si>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</sst>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b/>
      <sz val="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2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67" xfId="0" applyFont="1" applyBorder="1" applyAlignment="1" applyProtection="1">
      <alignment horizontal="right" vertical="top"/>
    </xf>
    <xf numFmtId="49" fontId="15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left" vertical="top" wrapText="1"/>
    </xf>
    <xf numFmtId="167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vertical="top"/>
    </xf>
    <xf numFmtId="4" fontId="1" fillId="0" borderId="67" xfId="0" applyNumberFormat="1" applyFont="1" applyBorder="1" applyAlignment="1" applyProtection="1">
      <alignment vertical="top"/>
    </xf>
    <xf numFmtId="165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horizontal="center" vertical="top"/>
    </xf>
    <xf numFmtId="171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center" vertical="top"/>
    </xf>
    <xf numFmtId="49" fontId="16" fillId="0" borderId="67" xfId="0" applyNumberFormat="1" applyFont="1" applyBorder="1" applyAlignment="1" applyProtection="1">
      <alignment horizontal="left" vertical="top" wrapText="1"/>
    </xf>
    <xf numFmtId="167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vertical="top"/>
    </xf>
    <xf numFmtId="4" fontId="16" fillId="0" borderId="67" xfId="0" applyNumberFormat="1" applyFont="1" applyBorder="1" applyAlignment="1" applyProtection="1">
      <alignment vertical="top"/>
    </xf>
    <xf numFmtId="165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horizontal="center" vertical="top"/>
    </xf>
    <xf numFmtId="171" fontId="16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right" vertical="top" wrapText="1"/>
    </xf>
    <xf numFmtId="4" fontId="15" fillId="0" borderId="67" xfId="0" applyNumberFormat="1" applyFont="1" applyBorder="1" applyAlignment="1" applyProtection="1">
      <alignment vertical="top"/>
    </xf>
    <xf numFmtId="165" fontId="15" fillId="0" borderId="67" xfId="0" applyNumberFormat="1" applyFont="1" applyBorder="1" applyAlignment="1" applyProtection="1">
      <alignment vertical="top"/>
    </xf>
    <xf numFmtId="167" fontId="15" fillId="0" borderId="67" xfId="0" applyNumberFormat="1" applyFont="1" applyBorder="1" applyAlignment="1" applyProtection="1">
      <alignment vertical="top"/>
    </xf>
    <xf numFmtId="49" fontId="15" fillId="0" borderId="67" xfId="0" applyNumberFormat="1" applyFont="1" applyBorder="1" applyAlignment="1" applyProtection="1">
      <alignment horizontal="left" vertical="top" wrapText="1"/>
    </xf>
    <xf numFmtId="0" fontId="1" fillId="0" borderId="67" xfId="0" applyFont="1" applyBorder="1" applyProtection="1"/>
    <xf numFmtId="4" fontId="1" fillId="0" borderId="67" xfId="0" applyNumberFormat="1" applyFont="1" applyBorder="1" applyProtection="1"/>
    <xf numFmtId="165" fontId="1" fillId="0" borderId="67" xfId="0" applyNumberFormat="1" applyFont="1" applyBorder="1" applyProtection="1"/>
    <xf numFmtId="167" fontId="1" fillId="0" borderId="67" xfId="0" applyNumberFormat="1" applyFont="1" applyBorder="1" applyProtection="1"/>
    <xf numFmtId="0" fontId="17" fillId="0" borderId="0" xfId="0" applyFont="1" applyAlignment="1" applyProtection="1">
      <alignment horizontal="left" vertical="top"/>
    </xf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e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/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>
      <selection activeCell="J23" sqref="J23"/>
    </sheetView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118</v>
      </c>
      <c r="C1" s="2"/>
      <c r="D1" s="2"/>
      <c r="F1" s="3" t="s">
        <v>435</v>
      </c>
      <c r="G1" s="2"/>
      <c r="H1" s="2"/>
      <c r="I1" s="2"/>
      <c r="J1" s="2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2:30" ht="18" customHeight="1">
      <c r="B2" s="4"/>
      <c r="C2" s="5" t="s">
        <v>116</v>
      </c>
      <c r="D2" s="5"/>
      <c r="E2" s="5"/>
      <c r="F2" s="5"/>
      <c r="G2" s="6" t="s">
        <v>70</v>
      </c>
      <c r="H2" s="5" t="s">
        <v>119</v>
      </c>
      <c r="I2" s="5"/>
      <c r="J2" s="66"/>
      <c r="Z2" s="83" t="s">
        <v>12</v>
      </c>
      <c r="AA2" s="84" t="s">
        <v>71</v>
      </c>
      <c r="AB2" s="84" t="s">
        <v>14</v>
      </c>
      <c r="AC2" s="84"/>
      <c r="AD2" s="85"/>
    </row>
    <row r="3" spans="2:30" ht="18" customHeight="1">
      <c r="B3" s="7"/>
      <c r="C3" s="8"/>
      <c r="D3" s="8"/>
      <c r="E3" s="8"/>
      <c r="F3" s="8"/>
      <c r="G3" s="9" t="s">
        <v>120</v>
      </c>
      <c r="H3" s="8"/>
      <c r="I3" s="8"/>
      <c r="J3" s="67"/>
      <c r="Z3" s="83" t="s">
        <v>16</v>
      </c>
      <c r="AA3" s="84" t="s">
        <v>72</v>
      </c>
      <c r="AB3" s="84" t="s">
        <v>14</v>
      </c>
      <c r="AC3" s="84" t="s">
        <v>18</v>
      </c>
      <c r="AD3" s="85" t="s">
        <v>19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20</v>
      </c>
      <c r="AA4" s="84" t="s">
        <v>73</v>
      </c>
      <c r="AB4" s="84" t="s">
        <v>14</v>
      </c>
      <c r="AC4" s="84"/>
      <c r="AD4" s="85"/>
    </row>
    <row r="5" spans="2:30" ht="18" customHeight="1">
      <c r="B5" s="13"/>
      <c r="C5" s="14" t="s">
        <v>74</v>
      </c>
      <c r="D5" s="14"/>
      <c r="E5" s="14" t="s">
        <v>75</v>
      </c>
      <c r="F5" s="15"/>
      <c r="G5" s="15" t="s">
        <v>76</v>
      </c>
      <c r="H5" s="14" t="s">
        <v>121</v>
      </c>
      <c r="I5" s="15" t="s">
        <v>77</v>
      </c>
      <c r="J5" s="69" t="s">
        <v>122</v>
      </c>
      <c r="Z5" s="83" t="s">
        <v>21</v>
      </c>
      <c r="AA5" s="84" t="s">
        <v>72</v>
      </c>
      <c r="AB5" s="84" t="s">
        <v>14</v>
      </c>
      <c r="AC5" s="84" t="s">
        <v>18</v>
      </c>
      <c r="AD5" s="85" t="s">
        <v>19</v>
      </c>
    </row>
    <row r="6" spans="2:30" ht="18" customHeight="1">
      <c r="B6" s="4"/>
      <c r="C6" s="5" t="s">
        <v>2</v>
      </c>
      <c r="D6" s="5" t="s">
        <v>123</v>
      </c>
      <c r="E6" s="5"/>
      <c r="F6" s="5"/>
      <c r="G6" s="5" t="s">
        <v>78</v>
      </c>
      <c r="H6" s="5"/>
      <c r="I6" s="5"/>
      <c r="J6" s="66"/>
    </row>
    <row r="7" spans="2:30" ht="18" customHeight="1">
      <c r="B7" s="16"/>
      <c r="C7" s="17"/>
      <c r="D7" s="18"/>
      <c r="E7" s="18"/>
      <c r="F7" s="18"/>
      <c r="G7" s="18" t="s">
        <v>79</v>
      </c>
      <c r="H7" s="18"/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78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79</v>
      </c>
      <c r="H9" s="11"/>
      <c r="I9" s="11"/>
      <c r="J9" s="68"/>
    </row>
    <row r="10" spans="2:30" ht="18" customHeight="1">
      <c r="B10" s="7"/>
      <c r="C10" s="8" t="s">
        <v>80</v>
      </c>
      <c r="D10" s="8" t="s">
        <v>3</v>
      </c>
      <c r="E10" s="8"/>
      <c r="F10" s="8"/>
      <c r="G10" s="8" t="s">
        <v>78</v>
      </c>
      <c r="H10" s="8"/>
      <c r="I10" s="8"/>
      <c r="J10" s="67"/>
    </row>
    <row r="11" spans="2:30" ht="18" customHeight="1">
      <c r="B11" s="19"/>
      <c r="C11" s="20"/>
      <c r="D11" s="20"/>
      <c r="E11" s="20"/>
      <c r="F11" s="20"/>
      <c r="G11" s="20" t="s">
        <v>79</v>
      </c>
      <c r="H11" s="20"/>
      <c r="I11" s="20"/>
      <c r="J11" s="71"/>
    </row>
    <row r="12" spans="2:30" ht="18" customHeight="1">
      <c r="B12" s="21"/>
      <c r="C12" s="5"/>
      <c r="D12" s="5"/>
      <c r="E12" s="5"/>
      <c r="F12" s="22">
        <f>IF(B12&lt;&gt;0,ROUND($J$31/B12,0),0)</f>
        <v>0</v>
      </c>
      <c r="G12" s="6"/>
      <c r="H12" s="5"/>
      <c r="I12" s="5"/>
      <c r="J12" s="72">
        <f>IF(G12&lt;&gt;0,ROUND($J$31/G12,0),0)</f>
        <v>0</v>
      </c>
    </row>
    <row r="13" spans="2:30" ht="18" customHeight="1">
      <c r="B13" s="23"/>
      <c r="C13" s="18"/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/>
      <c r="C14" s="20"/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81</v>
      </c>
      <c r="C15" s="29" t="s">
        <v>82</v>
      </c>
      <c r="D15" s="30" t="s">
        <v>29</v>
      </c>
      <c r="E15" s="30" t="s">
        <v>83</v>
      </c>
      <c r="F15" s="31" t="s">
        <v>84</v>
      </c>
      <c r="G15" s="28" t="s">
        <v>85</v>
      </c>
      <c r="H15" s="32" t="s">
        <v>86</v>
      </c>
      <c r="I15" s="43"/>
      <c r="J15" s="44"/>
    </row>
    <row r="16" spans="2:30" ht="18" customHeight="1">
      <c r="B16" s="33">
        <v>1</v>
      </c>
      <c r="C16" s="34" t="s">
        <v>87</v>
      </c>
      <c r="D16" s="134">
        <f>Prehlad!H113</f>
        <v>0</v>
      </c>
      <c r="E16" s="134">
        <f>Prehlad!I113</f>
        <v>0</v>
      </c>
      <c r="F16" s="135">
        <f>D16+E16</f>
        <v>0</v>
      </c>
      <c r="G16" s="33">
        <v>6</v>
      </c>
      <c r="H16" s="35" t="s">
        <v>124</v>
      </c>
      <c r="I16" s="75"/>
      <c r="J16" s="135">
        <v>0</v>
      </c>
    </row>
    <row r="17" spans="2:10" ht="18" customHeight="1">
      <c r="B17" s="36">
        <v>2</v>
      </c>
      <c r="C17" s="37" t="s">
        <v>88</v>
      </c>
      <c r="D17" s="136">
        <f>Prehlad!H141</f>
        <v>0</v>
      </c>
      <c r="E17" s="136">
        <f>Prehlad!I141</f>
        <v>0</v>
      </c>
      <c r="F17" s="135">
        <f>D17+E17</f>
        <v>0</v>
      </c>
      <c r="G17" s="36">
        <v>7</v>
      </c>
      <c r="H17" s="38" t="s">
        <v>125</v>
      </c>
      <c r="I17" s="8"/>
      <c r="J17" s="137">
        <v>0</v>
      </c>
    </row>
    <row r="18" spans="2:10" ht="18" customHeight="1">
      <c r="B18" s="36">
        <v>3</v>
      </c>
      <c r="C18" s="37" t="s">
        <v>89</v>
      </c>
      <c r="D18" s="136"/>
      <c r="E18" s="136"/>
      <c r="F18" s="135">
        <f>D18+E18</f>
        <v>0</v>
      </c>
      <c r="G18" s="36">
        <v>8</v>
      </c>
      <c r="H18" s="38" t="s">
        <v>126</v>
      </c>
      <c r="I18" s="8"/>
      <c r="J18" s="137">
        <v>0</v>
      </c>
    </row>
    <row r="19" spans="2:10" ht="18" customHeight="1">
      <c r="B19" s="36">
        <v>4</v>
      </c>
      <c r="C19" s="37" t="s">
        <v>90</v>
      </c>
      <c r="D19" s="136"/>
      <c r="E19" s="136"/>
      <c r="F19" s="138">
        <f>D19+E19</f>
        <v>0</v>
      </c>
      <c r="G19" s="36">
        <v>9</v>
      </c>
      <c r="H19" s="38" t="s">
        <v>3</v>
      </c>
      <c r="I19" s="8"/>
      <c r="J19" s="137">
        <v>0</v>
      </c>
    </row>
    <row r="20" spans="2:10" ht="18" customHeight="1">
      <c r="B20" s="39">
        <v>5</v>
      </c>
      <c r="C20" s="40" t="s">
        <v>91</v>
      </c>
      <c r="D20" s="139">
        <f>SUM(D16:D19)</f>
        <v>0</v>
      </c>
      <c r="E20" s="140">
        <f>SUM(E16:E19)</f>
        <v>0</v>
      </c>
      <c r="F20" s="141">
        <f>SUM(F16:F19)</f>
        <v>0</v>
      </c>
      <c r="G20" s="41">
        <v>10</v>
      </c>
      <c r="I20" s="76" t="s">
        <v>92</v>
      </c>
      <c r="J20" s="141">
        <f>SUM(J16:J19)</f>
        <v>0</v>
      </c>
    </row>
    <row r="21" spans="2:10" ht="18" customHeight="1">
      <c r="B21" s="28" t="s">
        <v>93</v>
      </c>
      <c r="C21" s="42"/>
      <c r="D21" s="43" t="s">
        <v>94</v>
      </c>
      <c r="E21" s="43"/>
      <c r="F21" s="44"/>
      <c r="G21" s="28" t="s">
        <v>95</v>
      </c>
      <c r="H21" s="32" t="s">
        <v>96</v>
      </c>
      <c r="I21" s="43"/>
      <c r="J21" s="44"/>
    </row>
    <row r="22" spans="2:10" ht="18" customHeight="1">
      <c r="B22" s="33">
        <v>11</v>
      </c>
      <c r="C22" s="35" t="s">
        <v>127</v>
      </c>
      <c r="D22" s="45" t="s">
        <v>3</v>
      </c>
      <c r="E22" s="46">
        <v>0</v>
      </c>
      <c r="F22" s="135">
        <f>ROUND(((D16+E16+D17+E17+D18)*E22),2)</f>
        <v>0</v>
      </c>
      <c r="G22" s="36">
        <v>16</v>
      </c>
      <c r="H22" s="38" t="s">
        <v>97</v>
      </c>
      <c r="I22" s="77"/>
      <c r="J22" s="137">
        <v>0</v>
      </c>
    </row>
    <row r="23" spans="2:10" ht="18" customHeight="1">
      <c r="B23" s="36">
        <v>12</v>
      </c>
      <c r="C23" s="38" t="s">
        <v>128</v>
      </c>
      <c r="D23" s="47"/>
      <c r="E23" s="48">
        <v>0</v>
      </c>
      <c r="F23" s="137">
        <f>ROUND(((D16+E16+D17+E17+D18)*E23),2)</f>
        <v>0</v>
      </c>
      <c r="G23" s="36">
        <v>17</v>
      </c>
      <c r="H23" s="38" t="s">
        <v>130</v>
      </c>
      <c r="I23" s="77"/>
      <c r="J23" s="137">
        <v>0</v>
      </c>
    </row>
    <row r="24" spans="2:10" ht="18" customHeight="1">
      <c r="B24" s="36">
        <v>13</v>
      </c>
      <c r="C24" s="38" t="s">
        <v>129</v>
      </c>
      <c r="D24" s="47"/>
      <c r="E24" s="48">
        <v>0</v>
      </c>
      <c r="F24" s="137">
        <f>ROUND(((D16+E16+D17+E17+D18)*E24),2)</f>
        <v>0</v>
      </c>
      <c r="G24" s="36">
        <v>18</v>
      </c>
      <c r="H24" s="38" t="s">
        <v>131</v>
      </c>
      <c r="I24" s="77"/>
      <c r="J24" s="137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37">
        <f>ROUND(((D16+E16+D17+E17+D18+E18)*E25),2)</f>
        <v>0</v>
      </c>
      <c r="G25" s="36">
        <v>19</v>
      </c>
      <c r="H25" s="38" t="s">
        <v>3</v>
      </c>
      <c r="I25" s="77"/>
      <c r="J25" s="137">
        <v>0</v>
      </c>
    </row>
    <row r="26" spans="2:10" ht="18" customHeight="1">
      <c r="B26" s="39">
        <v>15</v>
      </c>
      <c r="C26" s="49"/>
      <c r="D26" s="50"/>
      <c r="E26" s="50" t="s">
        <v>98</v>
      </c>
      <c r="F26" s="141">
        <f>SUM(F22:F25)</f>
        <v>0</v>
      </c>
      <c r="G26" s="39">
        <v>20</v>
      </c>
      <c r="H26" s="49"/>
      <c r="I26" s="50" t="s">
        <v>99</v>
      </c>
      <c r="J26" s="141">
        <f>SUM(J22:J25)</f>
        <v>0</v>
      </c>
    </row>
    <row r="27" spans="2:10" ht="18" customHeight="1">
      <c r="B27" s="51"/>
      <c r="C27" s="52" t="s">
        <v>100</v>
      </c>
      <c r="D27" s="53"/>
      <c r="E27" s="54" t="s">
        <v>101</v>
      </c>
      <c r="F27" s="55"/>
      <c r="G27" s="28" t="s">
        <v>102</v>
      </c>
      <c r="H27" s="32" t="s">
        <v>103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104</v>
      </c>
      <c r="J28" s="135">
        <f>ROUND(F20,2)+J20+F26+J26</f>
        <v>0</v>
      </c>
    </row>
    <row r="29" spans="2:10" ht="18" customHeight="1">
      <c r="B29" s="56"/>
      <c r="C29" s="58" t="s">
        <v>105</v>
      </c>
      <c r="D29" s="58"/>
      <c r="E29" s="60"/>
      <c r="F29" s="55"/>
      <c r="G29" s="36">
        <v>22</v>
      </c>
      <c r="H29" s="38" t="s">
        <v>132</v>
      </c>
      <c r="I29" s="142">
        <f>J28-I30</f>
        <v>0</v>
      </c>
      <c r="J29" s="137">
        <f>ROUND((I29*20)/100,2)</f>
        <v>0</v>
      </c>
    </row>
    <row r="30" spans="2:10" ht="18" customHeight="1">
      <c r="B30" s="7"/>
      <c r="C30" s="8" t="s">
        <v>106</v>
      </c>
      <c r="D30" s="8"/>
      <c r="E30" s="60"/>
      <c r="F30" s="55"/>
      <c r="G30" s="36">
        <v>23</v>
      </c>
      <c r="H30" s="38" t="s">
        <v>133</v>
      </c>
      <c r="I30" s="142">
        <f>SUMIF(Prehlad!O9:O9985,0,Prehlad!J9:J9985)</f>
        <v>0</v>
      </c>
      <c r="J30" s="137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107</v>
      </c>
      <c r="J31" s="141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108</v>
      </c>
      <c r="H32" s="63" t="s">
        <v>134</v>
      </c>
      <c r="I32" s="79"/>
      <c r="J32" s="80">
        <v>0</v>
      </c>
    </row>
    <row r="33" spans="2:10" ht="18" customHeight="1">
      <c r="B33" s="64"/>
      <c r="C33" s="65"/>
      <c r="D33" s="52" t="s">
        <v>109</v>
      </c>
      <c r="E33" s="65"/>
      <c r="F33" s="65"/>
      <c r="G33" s="65"/>
      <c r="H33" s="65" t="s">
        <v>110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105</v>
      </c>
      <c r="D35" s="58"/>
      <c r="E35" s="58"/>
      <c r="F35" s="57"/>
      <c r="G35" s="58" t="s">
        <v>105</v>
      </c>
      <c r="H35" s="58"/>
      <c r="I35" s="58"/>
      <c r="J35" s="82"/>
    </row>
    <row r="36" spans="2:10" ht="18" customHeight="1">
      <c r="B36" s="7"/>
      <c r="C36" s="8" t="s">
        <v>106</v>
      </c>
      <c r="D36" s="8"/>
      <c r="E36" s="8"/>
      <c r="F36" s="9"/>
      <c r="G36" s="8" t="s">
        <v>106</v>
      </c>
      <c r="H36" s="8"/>
      <c r="I36" s="8"/>
      <c r="J36" s="67"/>
    </row>
    <row r="37" spans="2:10" ht="18" customHeight="1">
      <c r="B37" s="56"/>
      <c r="C37" s="58" t="s">
        <v>101</v>
      </c>
      <c r="D37" s="58"/>
      <c r="E37" s="58"/>
      <c r="F37" s="57"/>
      <c r="G37" s="58" t="s">
        <v>101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workbookViewId="0">
      <selection activeCell="B9" sqref="B9"/>
    </sheetView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111</v>
      </c>
      <c r="C1" s="86"/>
      <c r="E1" s="90" t="s">
        <v>112</v>
      </c>
      <c r="F1" s="86"/>
      <c r="G1" s="86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1:30">
      <c r="A2" s="90" t="s">
        <v>113</v>
      </c>
      <c r="C2" s="86"/>
      <c r="E2" s="90" t="s">
        <v>114</v>
      </c>
      <c r="F2" s="86"/>
      <c r="G2" s="86"/>
      <c r="Z2" s="83" t="s">
        <v>12</v>
      </c>
      <c r="AA2" s="84" t="s">
        <v>65</v>
      </c>
      <c r="AB2" s="84" t="s">
        <v>14</v>
      </c>
      <c r="AC2" s="84"/>
      <c r="AD2" s="85"/>
    </row>
    <row r="3" spans="1:30">
      <c r="A3" s="90" t="s">
        <v>15</v>
      </c>
      <c r="C3" s="86"/>
      <c r="E3" s="90" t="s">
        <v>115</v>
      </c>
      <c r="F3" s="86"/>
      <c r="G3" s="86"/>
      <c r="Z3" s="83" t="s">
        <v>16</v>
      </c>
      <c r="AA3" s="84" t="s">
        <v>66</v>
      </c>
      <c r="AB3" s="84" t="s">
        <v>14</v>
      </c>
      <c r="AC3" s="84" t="s">
        <v>18</v>
      </c>
      <c r="AD3" s="85" t="s">
        <v>19</v>
      </c>
    </row>
    <row r="4" spans="1:30">
      <c r="B4" s="86"/>
      <c r="C4" s="86"/>
      <c r="D4" s="86"/>
      <c r="E4" s="86"/>
      <c r="F4" s="86"/>
      <c r="G4" s="86"/>
      <c r="Z4" s="83" t="s">
        <v>20</v>
      </c>
      <c r="AA4" s="84" t="s">
        <v>67</v>
      </c>
      <c r="AB4" s="84" t="s">
        <v>14</v>
      </c>
      <c r="AC4" s="84"/>
      <c r="AD4" s="85"/>
    </row>
    <row r="5" spans="1:30">
      <c r="A5" s="90" t="s">
        <v>116</v>
      </c>
      <c r="B5" s="86"/>
      <c r="C5" s="86"/>
      <c r="D5" s="86"/>
      <c r="E5" s="86"/>
      <c r="F5" s="86"/>
      <c r="G5" s="86"/>
      <c r="Z5" s="83" t="s">
        <v>21</v>
      </c>
      <c r="AA5" s="84" t="s">
        <v>66</v>
      </c>
      <c r="AB5" s="84" t="s">
        <v>14</v>
      </c>
      <c r="AC5" s="84" t="s">
        <v>18</v>
      </c>
      <c r="AD5" s="85" t="s">
        <v>19</v>
      </c>
    </row>
    <row r="6" spans="1:30">
      <c r="A6" s="90"/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117</v>
      </c>
      <c r="B8" s="91" t="s">
        <v>434</v>
      </c>
      <c r="G8" s="86"/>
    </row>
    <row r="9" spans="1:30">
      <c r="A9" s="92" t="s">
        <v>68</v>
      </c>
      <c r="B9" s="92" t="s">
        <v>29</v>
      </c>
      <c r="C9" s="92" t="s">
        <v>30</v>
      </c>
      <c r="D9" s="92" t="s">
        <v>31</v>
      </c>
      <c r="E9" s="93" t="s">
        <v>69</v>
      </c>
      <c r="F9" s="93" t="s">
        <v>33</v>
      </c>
      <c r="G9" s="93" t="s">
        <v>38</v>
      </c>
    </row>
    <row r="10" spans="1:30">
      <c r="A10" s="94"/>
      <c r="B10" s="94"/>
      <c r="C10" s="94" t="s">
        <v>55</v>
      </c>
      <c r="D10" s="94"/>
      <c r="E10" s="94" t="s">
        <v>31</v>
      </c>
      <c r="F10" s="94" t="s">
        <v>31</v>
      </c>
      <c r="G10" s="94" t="s">
        <v>31</v>
      </c>
    </row>
    <row r="12" spans="1:30">
      <c r="A12" s="167" t="s">
        <v>140</v>
      </c>
      <c r="B12" s="168">
        <f>Prehlad!H37</f>
        <v>0</v>
      </c>
      <c r="C12" s="168">
        <f>Prehlad!I37</f>
        <v>0</v>
      </c>
      <c r="D12" s="168">
        <f>Prehlad!J37</f>
        <v>0</v>
      </c>
      <c r="E12" s="169">
        <f>Prehlad!L37</f>
        <v>2.5295999999999999E-2</v>
      </c>
      <c r="F12" s="170">
        <f>Prehlad!N37</f>
        <v>7.8089999999999993</v>
      </c>
      <c r="G12" s="170">
        <f>Prehlad!W37</f>
        <v>263.55500000000001</v>
      </c>
    </row>
    <row r="13" spans="1:30">
      <c r="A13" s="167" t="s">
        <v>208</v>
      </c>
      <c r="B13" s="168">
        <f>Prehlad!H51</f>
        <v>0</v>
      </c>
      <c r="C13" s="168">
        <f>Prehlad!I51</f>
        <v>0</v>
      </c>
      <c r="D13" s="168">
        <f>Prehlad!J51</f>
        <v>0</v>
      </c>
      <c r="E13" s="169">
        <f>Prehlad!L51</f>
        <v>8.7153917399999994</v>
      </c>
      <c r="F13" s="170">
        <f>Prehlad!N51</f>
        <v>0</v>
      </c>
      <c r="G13" s="170">
        <f>Prehlad!W51</f>
        <v>17.814999999999998</v>
      </c>
    </row>
    <row r="14" spans="1:30">
      <c r="A14" s="167" t="s">
        <v>241</v>
      </c>
      <c r="B14" s="168">
        <f>Prehlad!H59</f>
        <v>0</v>
      </c>
      <c r="C14" s="168">
        <f>Prehlad!I59</f>
        <v>0</v>
      </c>
      <c r="D14" s="168">
        <f>Prehlad!J59</f>
        <v>0</v>
      </c>
      <c r="E14" s="169">
        <f>Prehlad!L59</f>
        <v>9.6235482000000001</v>
      </c>
      <c r="F14" s="170">
        <f>Prehlad!N59</f>
        <v>0</v>
      </c>
      <c r="G14" s="170">
        <f>Prehlad!W59</f>
        <v>25.094000000000001</v>
      </c>
    </row>
    <row r="15" spans="1:30">
      <c r="A15" s="167" t="s">
        <v>254</v>
      </c>
      <c r="B15" s="168">
        <f>Prehlad!H75</f>
        <v>0</v>
      </c>
      <c r="C15" s="168">
        <f>Prehlad!I75</f>
        <v>0</v>
      </c>
      <c r="D15" s="168">
        <f>Prehlad!J75</f>
        <v>0</v>
      </c>
      <c r="E15" s="169">
        <f>Prehlad!L75</f>
        <v>6.9418952800000007</v>
      </c>
      <c r="F15" s="170">
        <f>Prehlad!N75</f>
        <v>0</v>
      </c>
      <c r="G15" s="170">
        <f>Prehlad!W75</f>
        <v>20.835999999999999</v>
      </c>
    </row>
    <row r="16" spans="1:30">
      <c r="A16" s="167" t="s">
        <v>287</v>
      </c>
      <c r="B16" s="168">
        <f>Prehlad!H90</f>
        <v>0</v>
      </c>
      <c r="C16" s="168">
        <f>Prehlad!I90</f>
        <v>0</v>
      </c>
      <c r="D16" s="168">
        <f>Prehlad!J90</f>
        <v>0</v>
      </c>
      <c r="E16" s="169">
        <f>Prehlad!L90</f>
        <v>9.8883600000000005</v>
      </c>
      <c r="F16" s="170">
        <f>Prehlad!N90</f>
        <v>0</v>
      </c>
      <c r="G16" s="170">
        <f>Prehlad!W90</f>
        <v>4.4279999999999999</v>
      </c>
    </row>
    <row r="17" spans="1:7">
      <c r="A17" s="167" t="s">
        <v>316</v>
      </c>
      <c r="B17" s="168">
        <f>Prehlad!H97</f>
        <v>0</v>
      </c>
      <c r="C17" s="168">
        <f>Prehlad!I97</f>
        <v>0</v>
      </c>
      <c r="D17" s="168">
        <f>Prehlad!J97</f>
        <v>0</v>
      </c>
      <c r="E17" s="169">
        <f>Prehlad!L97</f>
        <v>0.11101999999999999</v>
      </c>
      <c r="F17" s="170">
        <f>Prehlad!N97</f>
        <v>0</v>
      </c>
      <c r="G17" s="170">
        <f>Prehlad!W97</f>
        <v>1.5169999999999999</v>
      </c>
    </row>
    <row r="18" spans="1:7">
      <c r="A18" s="167" t="s">
        <v>327</v>
      </c>
      <c r="B18" s="168">
        <f>Prehlad!H112</f>
        <v>0</v>
      </c>
      <c r="C18" s="168">
        <f>Prehlad!I112</f>
        <v>0</v>
      </c>
      <c r="D18" s="168">
        <f>Prehlad!J112</f>
        <v>0</v>
      </c>
      <c r="E18" s="169">
        <f>Prehlad!L112</f>
        <v>6.5839999999999996E-3</v>
      </c>
      <c r="F18" s="170">
        <f>Prehlad!N112</f>
        <v>0</v>
      </c>
      <c r="G18" s="170">
        <f>Prehlad!W112</f>
        <v>15.573</v>
      </c>
    </row>
    <row r="19" spans="1:7">
      <c r="A19" s="167" t="s">
        <v>364</v>
      </c>
      <c r="B19" s="168">
        <f>Prehlad!H113</f>
        <v>0</v>
      </c>
      <c r="C19" s="168">
        <f>Prehlad!I113</f>
        <v>0</v>
      </c>
      <c r="D19" s="168">
        <f>Prehlad!J113</f>
        <v>0</v>
      </c>
      <c r="E19" s="169">
        <f>Prehlad!L113</f>
        <v>35.312095220000003</v>
      </c>
      <c r="F19" s="170">
        <f>Prehlad!N113</f>
        <v>7.8089999999999993</v>
      </c>
      <c r="G19" s="170">
        <f>Prehlad!W113</f>
        <v>348.81799999999998</v>
      </c>
    </row>
    <row r="20" spans="1:7">
      <c r="A20" s="167"/>
      <c r="B20" s="168"/>
      <c r="C20" s="168"/>
      <c r="D20" s="168"/>
      <c r="E20" s="169"/>
      <c r="F20" s="170"/>
      <c r="G20" s="170"/>
    </row>
    <row r="21" spans="1:7">
      <c r="A21" s="167" t="s">
        <v>366</v>
      </c>
      <c r="B21" s="168">
        <f>Prehlad!H140</f>
        <v>0</v>
      </c>
      <c r="C21" s="168">
        <f>Prehlad!I140</f>
        <v>0</v>
      </c>
      <c r="D21" s="168">
        <f>Prehlad!J140</f>
        <v>0</v>
      </c>
      <c r="E21" s="169">
        <f>Prehlad!L140</f>
        <v>0.21682580000000001</v>
      </c>
      <c r="F21" s="170">
        <f>Prehlad!N140</f>
        <v>0</v>
      </c>
      <c r="G21" s="170">
        <f>Prehlad!W140</f>
        <v>8.14</v>
      </c>
    </row>
    <row r="22" spans="1:7">
      <c r="A22" s="167" t="s">
        <v>416</v>
      </c>
      <c r="B22" s="168">
        <f>Prehlad!H141</f>
        <v>0</v>
      </c>
      <c r="C22" s="168">
        <f>Prehlad!I141</f>
        <v>0</v>
      </c>
      <c r="D22" s="168">
        <f>Prehlad!J141</f>
        <v>0</v>
      </c>
      <c r="E22" s="169">
        <f>Prehlad!L141</f>
        <v>0.21682580000000001</v>
      </c>
      <c r="F22" s="170">
        <f>Prehlad!N141</f>
        <v>0</v>
      </c>
      <c r="G22" s="170">
        <f>Prehlad!W141</f>
        <v>8.14</v>
      </c>
    </row>
    <row r="23" spans="1:7">
      <c r="A23" s="167"/>
      <c r="B23" s="168"/>
      <c r="C23" s="168"/>
      <c r="D23" s="168"/>
      <c r="E23" s="169"/>
      <c r="F23" s="170"/>
      <c r="G23" s="170"/>
    </row>
    <row r="24" spans="1:7">
      <c r="A24" s="167" t="s">
        <v>418</v>
      </c>
      <c r="B24" s="168">
        <f>Prehlad!H148</f>
        <v>0</v>
      </c>
      <c r="C24" s="168">
        <f>Prehlad!I148</f>
        <v>0</v>
      </c>
      <c r="D24" s="168">
        <f>Prehlad!J148</f>
        <v>0</v>
      </c>
      <c r="E24" s="169">
        <f>Prehlad!L148</f>
        <v>0</v>
      </c>
      <c r="F24" s="170">
        <f>Prehlad!N148</f>
        <v>0</v>
      </c>
      <c r="G24" s="170">
        <f>Prehlad!W148</f>
        <v>0</v>
      </c>
    </row>
    <row r="25" spans="1:7">
      <c r="A25" s="167" t="s">
        <v>431</v>
      </c>
      <c r="B25" s="168">
        <f>Prehlad!H149</f>
        <v>0</v>
      </c>
      <c r="C25" s="168">
        <f>Prehlad!I149</f>
        <v>0</v>
      </c>
      <c r="D25" s="168">
        <f>Prehlad!J149</f>
        <v>0</v>
      </c>
      <c r="E25" s="169">
        <f>Prehlad!L149</f>
        <v>0</v>
      </c>
      <c r="F25" s="170">
        <f>Prehlad!N149</f>
        <v>0</v>
      </c>
      <c r="G25" s="170">
        <f>Prehlad!W149</f>
        <v>0</v>
      </c>
    </row>
    <row r="26" spans="1:7">
      <c r="A26" s="167"/>
      <c r="B26" s="168"/>
      <c r="C26" s="168"/>
      <c r="D26" s="168"/>
      <c r="E26" s="169"/>
      <c r="F26" s="170"/>
      <c r="G26" s="170"/>
    </row>
    <row r="27" spans="1:7">
      <c r="A27" s="167"/>
      <c r="B27" s="168"/>
      <c r="C27" s="168"/>
      <c r="D27" s="168"/>
      <c r="E27" s="169"/>
      <c r="F27" s="170"/>
      <c r="G27" s="170"/>
    </row>
    <row r="28" spans="1:7">
      <c r="A28" s="167" t="s">
        <v>432</v>
      </c>
      <c r="B28" s="168">
        <f>Prehlad!H150</f>
        <v>0</v>
      </c>
      <c r="C28" s="168">
        <f>Prehlad!I150</f>
        <v>0</v>
      </c>
      <c r="D28" s="168">
        <f>Prehlad!J150</f>
        <v>0</v>
      </c>
      <c r="E28" s="169">
        <f>Prehlad!L150</f>
        <v>35.528921020000006</v>
      </c>
      <c r="F28" s="170">
        <f>Prehlad!N150</f>
        <v>7.8089999999999993</v>
      </c>
      <c r="G28" s="170">
        <f>Prehlad!W150</f>
        <v>356.95799999999997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0"/>
  <sheetViews>
    <sheetView showGridLines="0" tabSelected="1" topLeftCell="A133" workbookViewId="0">
      <selection activeCell="AL7" sqref="AL7"/>
    </sheetView>
  </sheetViews>
  <sheetFormatPr defaultColWidth="9.140625" defaultRowHeight="12.75"/>
  <cols>
    <col min="1" max="1" width="6.7109375" style="95" customWidth="1"/>
    <col min="2" max="2" width="3.7109375" style="96" customWidth="1"/>
    <col min="3" max="3" width="13" style="97" customWidth="1"/>
    <col min="4" max="4" width="35.7109375" style="98" customWidth="1"/>
    <col min="5" max="5" width="10.7109375" style="99" customWidth="1"/>
    <col min="6" max="6" width="5.28515625" style="100" customWidth="1"/>
    <col min="7" max="7" width="8.7109375" style="101" customWidth="1"/>
    <col min="8" max="9" width="9.7109375" style="101" hidden="1" customWidth="1"/>
    <col min="10" max="10" width="9.7109375" style="101" customWidth="1"/>
    <col min="11" max="11" width="7.42578125" style="102" hidden="1" customWidth="1"/>
    <col min="12" max="12" width="8.28515625" style="102" hidden="1" customWidth="1"/>
    <col min="13" max="13" width="9.140625" style="99" hidden="1" customWidth="1"/>
    <col min="14" max="14" width="7" style="99" hidden="1" customWidth="1"/>
    <col min="15" max="15" width="3.5703125" style="100" hidden="1" customWidth="1"/>
    <col min="16" max="16" width="12.7109375" style="100" hidden="1" customWidth="1"/>
    <col min="17" max="19" width="13.28515625" style="99" hidden="1" customWidth="1"/>
    <col min="20" max="20" width="10.5703125" style="103" hidden="1" customWidth="1"/>
    <col min="21" max="21" width="10.28515625" style="103" hidden="1" customWidth="1"/>
    <col min="22" max="22" width="5.7109375" style="103" hidden="1" customWidth="1"/>
    <col min="23" max="23" width="9.140625" style="104" hidden="1" customWidth="1"/>
    <col min="24" max="25" width="5.7109375" style="100" hidden="1" customWidth="1"/>
    <col min="26" max="26" width="7.5703125" style="100" hidden="1" customWidth="1"/>
    <col min="27" max="27" width="24.85546875" style="100" hidden="1" customWidth="1"/>
    <col min="28" max="28" width="4.28515625" style="100" hidden="1" customWidth="1"/>
    <col min="29" max="29" width="8.28515625" style="100" hidden="1" customWidth="1"/>
    <col min="30" max="30" width="8.7109375" style="100" hidden="1" customWidth="1"/>
    <col min="31" max="34" width="9.140625" style="100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16.5">
      <c r="A1" s="171" t="s">
        <v>433</v>
      </c>
    </row>
    <row r="2" spans="1:37" ht="24">
      <c r="A2" s="90" t="s">
        <v>111</v>
      </c>
      <c r="B2" s="86"/>
      <c r="C2" s="86"/>
      <c r="D2" s="86"/>
      <c r="E2" s="90" t="s">
        <v>436</v>
      </c>
      <c r="F2" s="86"/>
      <c r="G2" s="87"/>
      <c r="H2" s="86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5</v>
      </c>
      <c r="AA2" s="143" t="s">
        <v>6</v>
      </c>
      <c r="AB2" s="83" t="s">
        <v>7</v>
      </c>
      <c r="AC2" s="83" t="s">
        <v>8</v>
      </c>
      <c r="AD2" s="83" t="s">
        <v>9</v>
      </c>
      <c r="AE2" s="125" t="s">
        <v>10</v>
      </c>
      <c r="AF2" s="126" t="s">
        <v>11</v>
      </c>
      <c r="AG2" s="86"/>
      <c r="AH2" s="86"/>
    </row>
    <row r="3" spans="1:37">
      <c r="A3" s="90" t="s">
        <v>113</v>
      </c>
      <c r="B3" s="86"/>
      <c r="C3" s="86"/>
      <c r="D3" s="86"/>
      <c r="E3" s="90" t="s">
        <v>114</v>
      </c>
      <c r="F3" s="86"/>
      <c r="G3" s="87"/>
      <c r="H3" s="105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12</v>
      </c>
      <c r="AA3" s="84" t="s">
        <v>13</v>
      </c>
      <c r="AB3" s="84" t="s">
        <v>14</v>
      </c>
      <c r="AC3" s="84"/>
      <c r="AD3" s="85"/>
      <c r="AE3" s="125">
        <v>1</v>
      </c>
      <c r="AF3" s="127">
        <v>123.5</v>
      </c>
      <c r="AG3" s="86"/>
      <c r="AH3" s="86"/>
    </row>
    <row r="4" spans="1:37">
      <c r="A4" s="90" t="s">
        <v>15</v>
      </c>
      <c r="B4" s="86"/>
      <c r="C4" s="86"/>
      <c r="D4" s="86"/>
      <c r="E4" s="90" t="s">
        <v>437</v>
      </c>
      <c r="F4" s="86"/>
      <c r="G4" s="87"/>
      <c r="H4" s="86"/>
      <c r="I4" s="86"/>
      <c r="J4" s="87"/>
      <c r="K4" s="88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16</v>
      </c>
      <c r="AA4" s="84" t="s">
        <v>17</v>
      </c>
      <c r="AB4" s="84" t="s">
        <v>14</v>
      </c>
      <c r="AC4" s="84" t="s">
        <v>18</v>
      </c>
      <c r="AD4" s="85" t="s">
        <v>19</v>
      </c>
      <c r="AE4" s="125">
        <v>2</v>
      </c>
      <c r="AF4" s="128">
        <v>123.46</v>
      </c>
      <c r="AG4" s="86"/>
      <c r="AH4" s="86"/>
    </row>
    <row r="5" spans="1:37">
      <c r="A5" s="90" t="s">
        <v>116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21</v>
      </c>
      <c r="AA5" s="84" t="s">
        <v>17</v>
      </c>
      <c r="AB5" s="84" t="s">
        <v>14</v>
      </c>
      <c r="AC5" s="84" t="s">
        <v>18</v>
      </c>
      <c r="AD5" s="85" t="s">
        <v>19</v>
      </c>
      <c r="AE5" s="125">
        <v>4</v>
      </c>
      <c r="AF5" s="129">
        <v>123.4567</v>
      </c>
      <c r="AG5" s="86"/>
      <c r="AH5" s="86"/>
    </row>
    <row r="6" spans="1:37" ht="13.5">
      <c r="A6" s="86" t="s">
        <v>117</v>
      </c>
      <c r="B6" s="106"/>
      <c r="C6" s="107"/>
      <c r="D6" s="91" t="str">
        <f>CONCATENATE(AA3," ",AB3," ",AC3," ",AD3)</f>
        <v xml:space="preserve">Prehľad rozpočtových nákladov v EUR  </v>
      </c>
      <c r="E6" s="89"/>
      <c r="F6" s="86"/>
      <c r="G6" s="87"/>
      <c r="H6" s="87"/>
      <c r="I6" s="87"/>
      <c r="J6" s="87"/>
      <c r="K6" s="88"/>
      <c r="L6" s="88"/>
      <c r="M6" s="89"/>
      <c r="N6" s="89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7">
      <c r="A7" s="92" t="s">
        <v>22</v>
      </c>
      <c r="B7" s="92" t="s">
        <v>23</v>
      </c>
      <c r="C7" s="92" t="s">
        <v>24</v>
      </c>
      <c r="D7" s="92" t="s">
        <v>25</v>
      </c>
      <c r="E7" s="92" t="s">
        <v>26</v>
      </c>
      <c r="F7" s="92" t="s">
        <v>27</v>
      </c>
      <c r="G7" s="92" t="s">
        <v>28</v>
      </c>
      <c r="H7" s="92" t="s">
        <v>29</v>
      </c>
      <c r="I7" s="92" t="s">
        <v>30</v>
      </c>
      <c r="J7" s="92" t="s">
        <v>31</v>
      </c>
      <c r="K7" s="109" t="s">
        <v>32</v>
      </c>
      <c r="L7" s="110"/>
      <c r="M7" s="111" t="s">
        <v>33</v>
      </c>
      <c r="N7" s="110"/>
      <c r="O7" s="92" t="s">
        <v>4</v>
      </c>
      <c r="P7" s="112" t="s">
        <v>34</v>
      </c>
      <c r="Q7" s="115" t="s">
        <v>26</v>
      </c>
      <c r="R7" s="115" t="s">
        <v>26</v>
      </c>
      <c r="S7" s="112" t="s">
        <v>26</v>
      </c>
      <c r="T7" s="116" t="s">
        <v>35</v>
      </c>
      <c r="U7" s="117" t="s">
        <v>36</v>
      </c>
      <c r="V7" s="118" t="s">
        <v>37</v>
      </c>
      <c r="W7" s="92" t="s">
        <v>38</v>
      </c>
      <c r="X7" s="92" t="s">
        <v>39</v>
      </c>
      <c r="Y7" s="92" t="s">
        <v>40</v>
      </c>
      <c r="Z7" s="130" t="s">
        <v>41</v>
      </c>
      <c r="AA7" s="130" t="s">
        <v>42</v>
      </c>
      <c r="AB7" s="92" t="s">
        <v>37</v>
      </c>
      <c r="AC7" s="92" t="s">
        <v>43</v>
      </c>
      <c r="AD7" s="92" t="s">
        <v>44</v>
      </c>
      <c r="AE7" s="131" t="s">
        <v>45</v>
      </c>
      <c r="AF7" s="131" t="s">
        <v>46</v>
      </c>
      <c r="AG7" s="131" t="s">
        <v>26</v>
      </c>
      <c r="AH7" s="131" t="s">
        <v>47</v>
      </c>
      <c r="AJ7" s="86" t="s">
        <v>135</v>
      </c>
      <c r="AK7" s="86" t="s">
        <v>137</v>
      </c>
    </row>
    <row r="8" spans="1:37">
      <c r="A8" s="94" t="s">
        <v>48</v>
      </c>
      <c r="B8" s="94" t="s">
        <v>49</v>
      </c>
      <c r="C8" s="108"/>
      <c r="D8" s="94" t="s">
        <v>50</v>
      </c>
      <c r="E8" s="94" t="s">
        <v>51</v>
      </c>
      <c r="F8" s="94" t="s">
        <v>52</v>
      </c>
      <c r="G8" s="94" t="s">
        <v>53</v>
      </c>
      <c r="H8" s="94" t="s">
        <v>54</v>
      </c>
      <c r="I8" s="94" t="s">
        <v>55</v>
      </c>
      <c r="J8" s="94"/>
      <c r="K8" s="94" t="s">
        <v>28</v>
      </c>
      <c r="L8" s="94" t="s">
        <v>31</v>
      </c>
      <c r="M8" s="113" t="s">
        <v>28</v>
      </c>
      <c r="N8" s="94" t="s">
        <v>31</v>
      </c>
      <c r="O8" s="94" t="s">
        <v>56</v>
      </c>
      <c r="P8" s="114"/>
      <c r="Q8" s="119" t="s">
        <v>57</v>
      </c>
      <c r="R8" s="119" t="s">
        <v>58</v>
      </c>
      <c r="S8" s="114" t="s">
        <v>59</v>
      </c>
      <c r="T8" s="120" t="s">
        <v>60</v>
      </c>
      <c r="U8" s="121" t="s">
        <v>61</v>
      </c>
      <c r="V8" s="122" t="s">
        <v>62</v>
      </c>
      <c r="W8" s="123"/>
      <c r="X8" s="124"/>
      <c r="Y8" s="124"/>
      <c r="Z8" s="132" t="s">
        <v>63</v>
      </c>
      <c r="AA8" s="132" t="s">
        <v>48</v>
      </c>
      <c r="AB8" s="94" t="s">
        <v>64</v>
      </c>
      <c r="AC8" s="124"/>
      <c r="AD8" s="124"/>
      <c r="AE8" s="133"/>
      <c r="AF8" s="133"/>
      <c r="AG8" s="133"/>
      <c r="AH8" s="133"/>
      <c r="AJ8" s="86" t="s">
        <v>136</v>
      </c>
      <c r="AK8" s="86" t="s">
        <v>138</v>
      </c>
    </row>
    <row r="10" spans="1:37">
      <c r="A10" s="144"/>
      <c r="B10" s="145" t="s">
        <v>139</v>
      </c>
      <c r="C10" s="146"/>
      <c r="D10" s="147"/>
      <c r="E10" s="148"/>
      <c r="F10" s="149"/>
      <c r="G10" s="150"/>
      <c r="H10" s="150"/>
      <c r="I10" s="150"/>
      <c r="J10" s="150"/>
      <c r="K10" s="151"/>
      <c r="L10" s="151"/>
      <c r="M10" s="148"/>
      <c r="N10" s="148"/>
      <c r="O10" s="149"/>
      <c r="P10" s="149"/>
      <c r="Q10" s="148"/>
      <c r="R10" s="148"/>
      <c r="S10" s="148"/>
      <c r="T10" s="152"/>
      <c r="U10" s="152"/>
      <c r="V10" s="152"/>
      <c r="W10" s="153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</row>
    <row r="11" spans="1:37">
      <c r="A11" s="144"/>
      <c r="B11" s="146" t="s">
        <v>140</v>
      </c>
      <c r="C11" s="146"/>
      <c r="D11" s="147"/>
      <c r="E11" s="148"/>
      <c r="F11" s="149"/>
      <c r="G11" s="150"/>
      <c r="H11" s="150"/>
      <c r="I11" s="150"/>
      <c r="J11" s="150"/>
      <c r="K11" s="151"/>
      <c r="L11" s="151"/>
      <c r="M11" s="148"/>
      <c r="N11" s="148"/>
      <c r="O11" s="149"/>
      <c r="P11" s="149"/>
      <c r="Q11" s="148"/>
      <c r="R11" s="148"/>
      <c r="S11" s="148"/>
      <c r="T11" s="152"/>
      <c r="U11" s="152"/>
      <c r="V11" s="152"/>
      <c r="W11" s="153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</row>
    <row r="12" spans="1:37" ht="25.5">
      <c r="A12" s="144">
        <v>1</v>
      </c>
      <c r="B12" s="154" t="s">
        <v>141</v>
      </c>
      <c r="C12" s="146" t="s">
        <v>142</v>
      </c>
      <c r="D12" s="147" t="s">
        <v>143</v>
      </c>
      <c r="E12" s="148">
        <v>11.4</v>
      </c>
      <c r="F12" s="149" t="s">
        <v>144</v>
      </c>
      <c r="G12" s="150">
        <v>0</v>
      </c>
      <c r="H12" s="150">
        <f>ROUND(E12*G12,2)</f>
        <v>0</v>
      </c>
      <c r="I12" s="150"/>
      <c r="J12" s="150">
        <f>ROUND(E12*G12,2)</f>
        <v>0</v>
      </c>
      <c r="K12" s="151"/>
      <c r="L12" s="151">
        <f>E12*K12</f>
        <v>0</v>
      </c>
      <c r="M12" s="148">
        <v>0.23499999999999999</v>
      </c>
      <c r="N12" s="148">
        <f>E12*M12</f>
        <v>2.6789999999999998</v>
      </c>
      <c r="O12" s="149">
        <v>20</v>
      </c>
      <c r="P12" s="149" t="s">
        <v>145</v>
      </c>
      <c r="Q12" s="148"/>
      <c r="R12" s="148"/>
      <c r="S12" s="148"/>
      <c r="T12" s="152"/>
      <c r="U12" s="152"/>
      <c r="V12" s="152" t="s">
        <v>102</v>
      </c>
      <c r="W12" s="153">
        <v>7.2050000000000001</v>
      </c>
      <c r="X12" s="146" t="s">
        <v>146</v>
      </c>
      <c r="Y12" s="146" t="s">
        <v>142</v>
      </c>
      <c r="Z12" s="149" t="s">
        <v>147</v>
      </c>
      <c r="AA12" s="149"/>
      <c r="AB12" s="149">
        <v>1</v>
      </c>
      <c r="AC12" s="149"/>
      <c r="AD12" s="149"/>
      <c r="AE12" s="149"/>
      <c r="AF12" s="149"/>
      <c r="AG12" s="149"/>
      <c r="AH12" s="149"/>
      <c r="AJ12" s="86" t="s">
        <v>148</v>
      </c>
      <c r="AK12" s="86" t="s">
        <v>149</v>
      </c>
    </row>
    <row r="13" spans="1:37">
      <c r="A13" s="144"/>
      <c r="B13" s="154"/>
      <c r="C13" s="146"/>
      <c r="D13" s="155" t="s">
        <v>150</v>
      </c>
      <c r="E13" s="156"/>
      <c r="F13" s="157"/>
      <c r="G13" s="158"/>
      <c r="H13" s="158"/>
      <c r="I13" s="158"/>
      <c r="J13" s="158"/>
      <c r="K13" s="159"/>
      <c r="L13" s="159"/>
      <c r="M13" s="156"/>
      <c r="N13" s="156"/>
      <c r="O13" s="157"/>
      <c r="P13" s="157"/>
      <c r="Q13" s="156"/>
      <c r="R13" s="156"/>
      <c r="S13" s="156"/>
      <c r="T13" s="160"/>
      <c r="U13" s="160"/>
      <c r="V13" s="160" t="s">
        <v>0</v>
      </c>
      <c r="W13" s="161"/>
      <c r="X13" s="157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</row>
    <row r="14" spans="1:37" ht="25.5">
      <c r="A14" s="144">
        <v>2</v>
      </c>
      <c r="B14" s="154" t="s">
        <v>141</v>
      </c>
      <c r="C14" s="146" t="s">
        <v>151</v>
      </c>
      <c r="D14" s="147" t="s">
        <v>152</v>
      </c>
      <c r="E14" s="148">
        <v>11.4</v>
      </c>
      <c r="F14" s="149" t="s">
        <v>144</v>
      </c>
      <c r="G14" s="150">
        <v>0</v>
      </c>
      <c r="H14" s="150">
        <f>ROUND(E14*G14,2)</f>
        <v>0</v>
      </c>
      <c r="I14" s="150"/>
      <c r="J14" s="150">
        <f>ROUND(E14*G14,2)</f>
        <v>0</v>
      </c>
      <c r="K14" s="151"/>
      <c r="L14" s="151">
        <f>E14*K14</f>
        <v>0</v>
      </c>
      <c r="M14" s="148">
        <v>0.45</v>
      </c>
      <c r="N14" s="148">
        <f>E14*M14</f>
        <v>5.13</v>
      </c>
      <c r="O14" s="149">
        <v>20</v>
      </c>
      <c r="P14" s="149" t="s">
        <v>145</v>
      </c>
      <c r="Q14" s="148"/>
      <c r="R14" s="148"/>
      <c r="S14" s="148"/>
      <c r="T14" s="152"/>
      <c r="U14" s="152"/>
      <c r="V14" s="152" t="s">
        <v>102</v>
      </c>
      <c r="W14" s="153">
        <v>9.9749999999999996</v>
      </c>
      <c r="X14" s="146" t="s">
        <v>153</v>
      </c>
      <c r="Y14" s="146" t="s">
        <v>151</v>
      </c>
      <c r="Z14" s="149" t="s">
        <v>147</v>
      </c>
      <c r="AA14" s="149"/>
      <c r="AB14" s="149">
        <v>1</v>
      </c>
      <c r="AC14" s="149"/>
      <c r="AD14" s="149"/>
      <c r="AE14" s="149"/>
      <c r="AF14" s="149"/>
      <c r="AG14" s="149"/>
      <c r="AH14" s="149"/>
      <c r="AJ14" s="86" t="s">
        <v>148</v>
      </c>
      <c r="AK14" s="86" t="s">
        <v>149</v>
      </c>
    </row>
    <row r="15" spans="1:37" ht="25.5">
      <c r="A15" s="144">
        <v>3</v>
      </c>
      <c r="B15" s="154" t="s">
        <v>154</v>
      </c>
      <c r="C15" s="146" t="s">
        <v>155</v>
      </c>
      <c r="D15" s="147" t="s">
        <v>156</v>
      </c>
      <c r="E15" s="148">
        <v>50</v>
      </c>
      <c r="F15" s="149" t="s">
        <v>157</v>
      </c>
      <c r="G15" s="150">
        <v>0</v>
      </c>
      <c r="H15" s="150">
        <f>ROUND(E15*G15,2)</f>
        <v>0</v>
      </c>
      <c r="I15" s="150"/>
      <c r="J15" s="150">
        <f>ROUND(E15*G15,2)</f>
        <v>0</v>
      </c>
      <c r="K15" s="151"/>
      <c r="L15" s="151">
        <f>E15*K15</f>
        <v>0</v>
      </c>
      <c r="M15" s="148"/>
      <c r="N15" s="148">
        <f>E15*M15</f>
        <v>0</v>
      </c>
      <c r="O15" s="149">
        <v>20</v>
      </c>
      <c r="P15" s="149" t="s">
        <v>145</v>
      </c>
      <c r="Q15" s="148"/>
      <c r="R15" s="148"/>
      <c r="S15" s="148"/>
      <c r="T15" s="152"/>
      <c r="U15" s="152"/>
      <c r="V15" s="152" t="s">
        <v>102</v>
      </c>
      <c r="W15" s="153">
        <v>4.5</v>
      </c>
      <c r="X15" s="146" t="s">
        <v>158</v>
      </c>
      <c r="Y15" s="146" t="s">
        <v>155</v>
      </c>
      <c r="Z15" s="149" t="s">
        <v>159</v>
      </c>
      <c r="AA15" s="149"/>
      <c r="AB15" s="149">
        <v>1</v>
      </c>
      <c r="AC15" s="149"/>
      <c r="AD15" s="149"/>
      <c r="AE15" s="149"/>
      <c r="AF15" s="149"/>
      <c r="AG15" s="149"/>
      <c r="AH15" s="149"/>
      <c r="AJ15" s="86" t="s">
        <v>148</v>
      </c>
      <c r="AK15" s="86" t="s">
        <v>149</v>
      </c>
    </row>
    <row r="16" spans="1:37" ht="25.5">
      <c r="A16" s="144"/>
      <c r="B16" s="154"/>
      <c r="C16" s="146"/>
      <c r="D16" s="155" t="s">
        <v>160</v>
      </c>
      <c r="E16" s="156"/>
      <c r="F16" s="157"/>
      <c r="G16" s="158"/>
      <c r="H16" s="158"/>
      <c r="I16" s="158"/>
      <c r="J16" s="158"/>
      <c r="K16" s="159"/>
      <c r="L16" s="159"/>
      <c r="M16" s="156"/>
      <c r="N16" s="156"/>
      <c r="O16" s="157"/>
      <c r="P16" s="157"/>
      <c r="Q16" s="156"/>
      <c r="R16" s="156"/>
      <c r="S16" s="156"/>
      <c r="T16" s="160"/>
      <c r="U16" s="160"/>
      <c r="V16" s="160" t="s">
        <v>0</v>
      </c>
      <c r="W16" s="161"/>
      <c r="X16" s="157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spans="1:37">
      <c r="A17" s="144"/>
      <c r="B17" s="154"/>
      <c r="C17" s="146"/>
      <c r="D17" s="155" t="s">
        <v>161</v>
      </c>
      <c r="E17" s="156"/>
      <c r="F17" s="157"/>
      <c r="G17" s="158"/>
      <c r="H17" s="158"/>
      <c r="I17" s="158"/>
      <c r="J17" s="158"/>
      <c r="K17" s="159"/>
      <c r="L17" s="159"/>
      <c r="M17" s="156"/>
      <c r="N17" s="156"/>
      <c r="O17" s="157"/>
      <c r="P17" s="157"/>
      <c r="Q17" s="156"/>
      <c r="R17" s="156"/>
      <c r="S17" s="156"/>
      <c r="T17" s="160"/>
      <c r="U17" s="160"/>
      <c r="V17" s="160" t="s">
        <v>0</v>
      </c>
      <c r="W17" s="161"/>
      <c r="X17" s="157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</row>
    <row r="18" spans="1:37" ht="25.5">
      <c r="A18" s="144">
        <v>4</v>
      </c>
      <c r="B18" s="154" t="s">
        <v>162</v>
      </c>
      <c r="C18" s="146" t="s">
        <v>163</v>
      </c>
      <c r="D18" s="147" t="s">
        <v>164</v>
      </c>
      <c r="E18" s="148">
        <v>31.92</v>
      </c>
      <c r="F18" s="149" t="s">
        <v>165</v>
      </c>
      <c r="G18" s="150">
        <v>0</v>
      </c>
      <c r="H18" s="150">
        <f>ROUND(E18*G18,2)</f>
        <v>0</v>
      </c>
      <c r="I18" s="150"/>
      <c r="J18" s="150">
        <f>ROUND(E18*G18,2)</f>
        <v>0</v>
      </c>
      <c r="K18" s="151"/>
      <c r="L18" s="151">
        <f>E18*K18</f>
        <v>0</v>
      </c>
      <c r="M18" s="148"/>
      <c r="N18" s="148">
        <f>E18*M18</f>
        <v>0</v>
      </c>
      <c r="O18" s="149">
        <v>20</v>
      </c>
      <c r="P18" s="149" t="s">
        <v>145</v>
      </c>
      <c r="Q18" s="148"/>
      <c r="R18" s="148"/>
      <c r="S18" s="148"/>
      <c r="T18" s="152"/>
      <c r="U18" s="152"/>
      <c r="V18" s="152" t="s">
        <v>102</v>
      </c>
      <c r="W18" s="153">
        <v>53.497999999999998</v>
      </c>
      <c r="X18" s="146" t="s">
        <v>166</v>
      </c>
      <c r="Y18" s="146" t="s">
        <v>163</v>
      </c>
      <c r="Z18" s="149" t="s">
        <v>167</v>
      </c>
      <c r="AA18" s="149"/>
      <c r="AB18" s="149">
        <v>1</v>
      </c>
      <c r="AC18" s="149"/>
      <c r="AD18" s="149"/>
      <c r="AE18" s="149"/>
      <c r="AF18" s="149"/>
      <c r="AG18" s="149"/>
      <c r="AH18" s="149"/>
      <c r="AJ18" s="86" t="s">
        <v>148</v>
      </c>
      <c r="AK18" s="86" t="s">
        <v>149</v>
      </c>
    </row>
    <row r="19" spans="1:37">
      <c r="A19" s="144">
        <v>5</v>
      </c>
      <c r="B19" s="154" t="s">
        <v>168</v>
      </c>
      <c r="C19" s="146" t="s">
        <v>169</v>
      </c>
      <c r="D19" s="147" t="s">
        <v>170</v>
      </c>
      <c r="E19" s="148">
        <v>31.92</v>
      </c>
      <c r="F19" s="149" t="s">
        <v>165</v>
      </c>
      <c r="G19" s="150">
        <v>0</v>
      </c>
      <c r="H19" s="150">
        <f>ROUND(E19*G19,2)</f>
        <v>0</v>
      </c>
      <c r="I19" s="150"/>
      <c r="J19" s="150">
        <f>ROUND(E19*G19,2)</f>
        <v>0</v>
      </c>
      <c r="K19" s="151"/>
      <c r="L19" s="151">
        <f>E19*K19</f>
        <v>0</v>
      </c>
      <c r="M19" s="148"/>
      <c r="N19" s="148">
        <f>E19*M19</f>
        <v>0</v>
      </c>
      <c r="O19" s="149">
        <v>20</v>
      </c>
      <c r="P19" s="149" t="s">
        <v>145</v>
      </c>
      <c r="Q19" s="148"/>
      <c r="R19" s="148"/>
      <c r="S19" s="148"/>
      <c r="T19" s="152"/>
      <c r="U19" s="152"/>
      <c r="V19" s="152" t="s">
        <v>102</v>
      </c>
      <c r="W19" s="153">
        <v>71.277000000000001</v>
      </c>
      <c r="X19" s="146" t="s">
        <v>171</v>
      </c>
      <c r="Y19" s="146" t="s">
        <v>169</v>
      </c>
      <c r="Z19" s="149" t="s">
        <v>167</v>
      </c>
      <c r="AA19" s="149"/>
      <c r="AB19" s="149">
        <v>1</v>
      </c>
      <c r="AC19" s="149"/>
      <c r="AD19" s="149"/>
      <c r="AE19" s="149"/>
      <c r="AF19" s="149"/>
      <c r="AG19" s="149"/>
      <c r="AH19" s="149"/>
      <c r="AJ19" s="86" t="s">
        <v>148</v>
      </c>
      <c r="AK19" s="86" t="s">
        <v>149</v>
      </c>
    </row>
    <row r="20" spans="1:37">
      <c r="A20" s="144"/>
      <c r="B20" s="154"/>
      <c r="C20" s="146"/>
      <c r="D20" s="155" t="s">
        <v>172</v>
      </c>
      <c r="E20" s="156"/>
      <c r="F20" s="157"/>
      <c r="G20" s="158"/>
      <c r="H20" s="158"/>
      <c r="I20" s="158"/>
      <c r="J20" s="158"/>
      <c r="K20" s="159"/>
      <c r="L20" s="159"/>
      <c r="M20" s="156"/>
      <c r="N20" s="156"/>
      <c r="O20" s="157"/>
      <c r="P20" s="157"/>
      <c r="Q20" s="156"/>
      <c r="R20" s="156"/>
      <c r="S20" s="156"/>
      <c r="T20" s="160"/>
      <c r="U20" s="160"/>
      <c r="V20" s="160" t="s">
        <v>0</v>
      </c>
      <c r="W20" s="161"/>
      <c r="X20" s="157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</row>
    <row r="21" spans="1:37">
      <c r="A21" s="144"/>
      <c r="B21" s="154"/>
      <c r="C21" s="146"/>
      <c r="D21" s="155" t="s">
        <v>173</v>
      </c>
      <c r="E21" s="156"/>
      <c r="F21" s="157"/>
      <c r="G21" s="158"/>
      <c r="H21" s="158"/>
      <c r="I21" s="158"/>
      <c r="J21" s="158"/>
      <c r="K21" s="159"/>
      <c r="L21" s="159"/>
      <c r="M21" s="156"/>
      <c r="N21" s="156"/>
      <c r="O21" s="157"/>
      <c r="P21" s="157"/>
      <c r="Q21" s="156"/>
      <c r="R21" s="156"/>
      <c r="S21" s="156"/>
      <c r="T21" s="160"/>
      <c r="U21" s="160"/>
      <c r="V21" s="160" t="s">
        <v>0</v>
      </c>
      <c r="W21" s="161"/>
      <c r="X21" s="157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</row>
    <row r="22" spans="1:37">
      <c r="A22" s="144"/>
      <c r="B22" s="154"/>
      <c r="C22" s="146"/>
      <c r="D22" s="155" t="s">
        <v>174</v>
      </c>
      <c r="E22" s="156"/>
      <c r="F22" s="157"/>
      <c r="G22" s="158"/>
      <c r="H22" s="158"/>
      <c r="I22" s="158"/>
      <c r="J22" s="158"/>
      <c r="K22" s="159"/>
      <c r="L22" s="159"/>
      <c r="M22" s="156"/>
      <c r="N22" s="156"/>
      <c r="O22" s="157"/>
      <c r="P22" s="157"/>
      <c r="Q22" s="156"/>
      <c r="R22" s="156"/>
      <c r="S22" s="156"/>
      <c r="T22" s="160"/>
      <c r="U22" s="160"/>
      <c r="V22" s="160" t="s">
        <v>0</v>
      </c>
      <c r="W22" s="161"/>
      <c r="X22" s="157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</row>
    <row r="23" spans="1:37">
      <c r="A23" s="144"/>
      <c r="B23" s="154"/>
      <c r="C23" s="146"/>
      <c r="D23" s="155" t="s">
        <v>175</v>
      </c>
      <c r="E23" s="156"/>
      <c r="F23" s="157"/>
      <c r="G23" s="158"/>
      <c r="H23" s="158"/>
      <c r="I23" s="158"/>
      <c r="J23" s="158"/>
      <c r="K23" s="159"/>
      <c r="L23" s="159"/>
      <c r="M23" s="156"/>
      <c r="N23" s="156"/>
      <c r="O23" s="157"/>
      <c r="P23" s="157"/>
      <c r="Q23" s="156"/>
      <c r="R23" s="156"/>
      <c r="S23" s="156"/>
      <c r="T23" s="160"/>
      <c r="U23" s="160"/>
      <c r="V23" s="160" t="s">
        <v>0</v>
      </c>
      <c r="W23" s="161"/>
      <c r="X23" s="157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</row>
    <row r="24" spans="1:37">
      <c r="A24" s="144">
        <v>6</v>
      </c>
      <c r="B24" s="154" t="s">
        <v>168</v>
      </c>
      <c r="C24" s="146" t="s">
        <v>176</v>
      </c>
      <c r="D24" s="147" t="s">
        <v>177</v>
      </c>
      <c r="E24" s="148">
        <v>31.92</v>
      </c>
      <c r="F24" s="149" t="s">
        <v>165</v>
      </c>
      <c r="G24" s="150">
        <v>0</v>
      </c>
      <c r="H24" s="150">
        <f>ROUND(E24*G24,2)</f>
        <v>0</v>
      </c>
      <c r="I24" s="150"/>
      <c r="J24" s="150">
        <f>ROUND(E24*G24,2)</f>
        <v>0</v>
      </c>
      <c r="K24" s="151"/>
      <c r="L24" s="151">
        <f>E24*K24</f>
        <v>0</v>
      </c>
      <c r="M24" s="148"/>
      <c r="N24" s="148">
        <f>E24*M24</f>
        <v>0</v>
      </c>
      <c r="O24" s="149">
        <v>20</v>
      </c>
      <c r="P24" s="149" t="s">
        <v>145</v>
      </c>
      <c r="Q24" s="148"/>
      <c r="R24" s="148"/>
      <c r="S24" s="148"/>
      <c r="T24" s="152"/>
      <c r="U24" s="152"/>
      <c r="V24" s="152" t="s">
        <v>102</v>
      </c>
      <c r="W24" s="153">
        <v>3.0960000000000001</v>
      </c>
      <c r="X24" s="146" t="s">
        <v>178</v>
      </c>
      <c r="Y24" s="146" t="s">
        <v>176</v>
      </c>
      <c r="Z24" s="149" t="s">
        <v>167</v>
      </c>
      <c r="AA24" s="149"/>
      <c r="AB24" s="149">
        <v>1</v>
      </c>
      <c r="AC24" s="149"/>
      <c r="AD24" s="149"/>
      <c r="AE24" s="149"/>
      <c r="AF24" s="149"/>
      <c r="AG24" s="149"/>
      <c r="AH24" s="149"/>
      <c r="AJ24" s="86" t="s">
        <v>148</v>
      </c>
      <c r="AK24" s="86" t="s">
        <v>149</v>
      </c>
    </row>
    <row r="25" spans="1:37" ht="25.5">
      <c r="A25" s="144">
        <v>7</v>
      </c>
      <c r="B25" s="154" t="s">
        <v>168</v>
      </c>
      <c r="C25" s="146" t="s">
        <v>179</v>
      </c>
      <c r="D25" s="147" t="s">
        <v>180</v>
      </c>
      <c r="E25" s="148">
        <v>40.799999999999997</v>
      </c>
      <c r="F25" s="149" t="s">
        <v>144</v>
      </c>
      <c r="G25" s="150">
        <v>0</v>
      </c>
      <c r="H25" s="150">
        <f>ROUND(E25*G25,2)</f>
        <v>0</v>
      </c>
      <c r="I25" s="150"/>
      <c r="J25" s="150">
        <f>ROUND(E25*G25,2)</f>
        <v>0</v>
      </c>
      <c r="K25" s="151">
        <v>6.2E-4</v>
      </c>
      <c r="L25" s="151">
        <f>E25*K25</f>
        <v>2.5295999999999999E-2</v>
      </c>
      <c r="M25" s="148"/>
      <c r="N25" s="148">
        <f>E25*M25</f>
        <v>0</v>
      </c>
      <c r="O25" s="149">
        <v>20</v>
      </c>
      <c r="P25" s="149" t="s">
        <v>145</v>
      </c>
      <c r="Q25" s="148"/>
      <c r="R25" s="148"/>
      <c r="S25" s="148"/>
      <c r="T25" s="152"/>
      <c r="U25" s="152"/>
      <c r="V25" s="152" t="s">
        <v>102</v>
      </c>
      <c r="W25" s="153">
        <v>19.542999999999999</v>
      </c>
      <c r="X25" s="146" t="s">
        <v>181</v>
      </c>
      <c r="Y25" s="146" t="s">
        <v>179</v>
      </c>
      <c r="Z25" s="149" t="s">
        <v>167</v>
      </c>
      <c r="AA25" s="149"/>
      <c r="AB25" s="149">
        <v>1</v>
      </c>
      <c r="AC25" s="149"/>
      <c r="AD25" s="149"/>
      <c r="AE25" s="149"/>
      <c r="AF25" s="149"/>
      <c r="AG25" s="149"/>
      <c r="AH25" s="149"/>
      <c r="AJ25" s="86" t="s">
        <v>148</v>
      </c>
      <c r="AK25" s="86" t="s">
        <v>149</v>
      </c>
    </row>
    <row r="26" spans="1:37">
      <c r="A26" s="144"/>
      <c r="B26" s="154"/>
      <c r="C26" s="146"/>
      <c r="D26" s="155" t="s">
        <v>182</v>
      </c>
      <c r="E26" s="156"/>
      <c r="F26" s="157"/>
      <c r="G26" s="158"/>
      <c r="H26" s="158"/>
      <c r="I26" s="158"/>
      <c r="J26" s="158"/>
      <c r="K26" s="159"/>
      <c r="L26" s="159"/>
      <c r="M26" s="156"/>
      <c r="N26" s="156"/>
      <c r="O26" s="157"/>
      <c r="P26" s="157"/>
      <c r="Q26" s="156"/>
      <c r="R26" s="156"/>
      <c r="S26" s="156"/>
      <c r="T26" s="160"/>
      <c r="U26" s="160"/>
      <c r="V26" s="160" t="s">
        <v>0</v>
      </c>
      <c r="W26" s="161"/>
      <c r="X26" s="157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</row>
    <row r="27" spans="1:37" ht="25.5">
      <c r="A27" s="144">
        <v>8</v>
      </c>
      <c r="B27" s="154" t="s">
        <v>168</v>
      </c>
      <c r="C27" s="146" t="s">
        <v>183</v>
      </c>
      <c r="D27" s="147" t="s">
        <v>184</v>
      </c>
      <c r="E27" s="148">
        <v>40.799999999999997</v>
      </c>
      <c r="F27" s="149" t="s">
        <v>144</v>
      </c>
      <c r="G27" s="150">
        <v>0</v>
      </c>
      <c r="H27" s="150">
        <f>ROUND(E27*G27,2)</f>
        <v>0</v>
      </c>
      <c r="I27" s="150"/>
      <c r="J27" s="150">
        <f>ROUND(E27*G27,2)</f>
        <v>0</v>
      </c>
      <c r="K27" s="151"/>
      <c r="L27" s="151">
        <f>E27*K27</f>
        <v>0</v>
      </c>
      <c r="M27" s="148"/>
      <c r="N27" s="148">
        <f>E27*M27</f>
        <v>0</v>
      </c>
      <c r="O27" s="149">
        <v>20</v>
      </c>
      <c r="P27" s="149" t="s">
        <v>145</v>
      </c>
      <c r="Q27" s="148"/>
      <c r="R27" s="148"/>
      <c r="S27" s="148"/>
      <c r="T27" s="152"/>
      <c r="U27" s="152"/>
      <c r="V27" s="152" t="s">
        <v>102</v>
      </c>
      <c r="W27" s="153">
        <v>13.342000000000001</v>
      </c>
      <c r="X27" s="146" t="s">
        <v>185</v>
      </c>
      <c r="Y27" s="146" t="s">
        <v>183</v>
      </c>
      <c r="Z27" s="149" t="s">
        <v>167</v>
      </c>
      <c r="AA27" s="149"/>
      <c r="AB27" s="149">
        <v>1</v>
      </c>
      <c r="AC27" s="149"/>
      <c r="AD27" s="149"/>
      <c r="AE27" s="149"/>
      <c r="AF27" s="149"/>
      <c r="AG27" s="149"/>
      <c r="AH27" s="149"/>
      <c r="AJ27" s="86" t="s">
        <v>148</v>
      </c>
      <c r="AK27" s="86" t="s">
        <v>149</v>
      </c>
    </row>
    <row r="28" spans="1:37">
      <c r="A28" s="144">
        <v>9</v>
      </c>
      <c r="B28" s="154" t="s">
        <v>168</v>
      </c>
      <c r="C28" s="146" t="s">
        <v>186</v>
      </c>
      <c r="D28" s="147" t="s">
        <v>187</v>
      </c>
      <c r="E28" s="148">
        <v>31.92</v>
      </c>
      <c r="F28" s="149" t="s">
        <v>165</v>
      </c>
      <c r="G28" s="150">
        <v>0</v>
      </c>
      <c r="H28" s="150">
        <f>ROUND(E28*G28,2)</f>
        <v>0</v>
      </c>
      <c r="I28" s="150"/>
      <c r="J28" s="150">
        <f>ROUND(E28*G28,2)</f>
        <v>0</v>
      </c>
      <c r="K28" s="151"/>
      <c r="L28" s="151">
        <f>E28*K28</f>
        <v>0</v>
      </c>
      <c r="M28" s="148"/>
      <c r="N28" s="148">
        <f>E28*M28</f>
        <v>0</v>
      </c>
      <c r="O28" s="149">
        <v>20</v>
      </c>
      <c r="P28" s="149" t="s">
        <v>145</v>
      </c>
      <c r="Q28" s="148"/>
      <c r="R28" s="148"/>
      <c r="S28" s="148"/>
      <c r="T28" s="152"/>
      <c r="U28" s="152"/>
      <c r="V28" s="152" t="s">
        <v>102</v>
      </c>
      <c r="W28" s="153">
        <v>15.257999999999999</v>
      </c>
      <c r="X28" s="146" t="s">
        <v>188</v>
      </c>
      <c r="Y28" s="146" t="s">
        <v>186</v>
      </c>
      <c r="Z28" s="149" t="s">
        <v>159</v>
      </c>
      <c r="AA28" s="149"/>
      <c r="AB28" s="149">
        <v>1</v>
      </c>
      <c r="AC28" s="149"/>
      <c r="AD28" s="149"/>
      <c r="AE28" s="149"/>
      <c r="AF28" s="149"/>
      <c r="AG28" s="149"/>
      <c r="AH28" s="149"/>
      <c r="AJ28" s="86" t="s">
        <v>148</v>
      </c>
      <c r="AK28" s="86" t="s">
        <v>149</v>
      </c>
    </row>
    <row r="29" spans="1:37" ht="25.5">
      <c r="A29" s="144">
        <v>10</v>
      </c>
      <c r="B29" s="154" t="s">
        <v>168</v>
      </c>
      <c r="C29" s="146" t="s">
        <v>189</v>
      </c>
      <c r="D29" s="147" t="s">
        <v>190</v>
      </c>
      <c r="E29" s="148">
        <v>14.448</v>
      </c>
      <c r="F29" s="149" t="s">
        <v>165</v>
      </c>
      <c r="G29" s="150">
        <v>0</v>
      </c>
      <c r="H29" s="150">
        <f>ROUND(E29*G29,2)</f>
        <v>0</v>
      </c>
      <c r="I29" s="150"/>
      <c r="J29" s="150">
        <f>ROUND(E29*G29,2)</f>
        <v>0</v>
      </c>
      <c r="K29" s="151"/>
      <c r="L29" s="151">
        <f>E29*K29</f>
        <v>0</v>
      </c>
      <c r="M29" s="148"/>
      <c r="N29" s="148">
        <f>E29*M29</f>
        <v>0</v>
      </c>
      <c r="O29" s="149">
        <v>20</v>
      </c>
      <c r="P29" s="149" t="s">
        <v>145</v>
      </c>
      <c r="Q29" s="148"/>
      <c r="R29" s="148"/>
      <c r="S29" s="148"/>
      <c r="T29" s="152"/>
      <c r="U29" s="152"/>
      <c r="V29" s="152" t="s">
        <v>102</v>
      </c>
      <c r="W29" s="153">
        <v>0.159</v>
      </c>
      <c r="X29" s="146" t="s">
        <v>191</v>
      </c>
      <c r="Y29" s="146" t="s">
        <v>189</v>
      </c>
      <c r="Z29" s="149" t="s">
        <v>159</v>
      </c>
      <c r="AA29" s="149"/>
      <c r="AB29" s="149">
        <v>1</v>
      </c>
      <c r="AC29" s="149"/>
      <c r="AD29" s="149"/>
      <c r="AE29" s="149"/>
      <c r="AF29" s="149"/>
      <c r="AG29" s="149"/>
      <c r="AH29" s="149"/>
      <c r="AJ29" s="86" t="s">
        <v>148</v>
      </c>
      <c r="AK29" s="86" t="s">
        <v>149</v>
      </c>
    </row>
    <row r="30" spans="1:37">
      <c r="A30" s="144"/>
      <c r="B30" s="154"/>
      <c r="C30" s="146"/>
      <c r="D30" s="155" t="s">
        <v>192</v>
      </c>
      <c r="E30" s="156"/>
      <c r="F30" s="157"/>
      <c r="G30" s="158"/>
      <c r="H30" s="158"/>
      <c r="I30" s="158"/>
      <c r="J30" s="158"/>
      <c r="K30" s="159"/>
      <c r="L30" s="159"/>
      <c r="M30" s="156"/>
      <c r="N30" s="156"/>
      <c r="O30" s="157"/>
      <c r="P30" s="157"/>
      <c r="Q30" s="156"/>
      <c r="R30" s="156"/>
      <c r="S30" s="156"/>
      <c r="T30" s="160"/>
      <c r="U30" s="160"/>
      <c r="V30" s="160" t="s">
        <v>0</v>
      </c>
      <c r="W30" s="161"/>
      <c r="X30" s="157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</row>
    <row r="31" spans="1:37">
      <c r="A31" s="144">
        <v>11</v>
      </c>
      <c r="B31" s="154" t="s">
        <v>162</v>
      </c>
      <c r="C31" s="146" t="s">
        <v>193</v>
      </c>
      <c r="D31" s="147" t="s">
        <v>194</v>
      </c>
      <c r="E31" s="148">
        <v>31.92</v>
      </c>
      <c r="F31" s="149" t="s">
        <v>165</v>
      </c>
      <c r="G31" s="150">
        <v>0</v>
      </c>
      <c r="H31" s="150">
        <f>ROUND(E31*G31,2)</f>
        <v>0</v>
      </c>
      <c r="I31" s="150"/>
      <c r="J31" s="150">
        <f>ROUND(E31*G31,2)</f>
        <v>0</v>
      </c>
      <c r="K31" s="151"/>
      <c r="L31" s="151">
        <f>E31*K31</f>
        <v>0</v>
      </c>
      <c r="M31" s="148"/>
      <c r="N31" s="148">
        <f>E31*M31</f>
        <v>0</v>
      </c>
      <c r="O31" s="149">
        <v>20</v>
      </c>
      <c r="P31" s="149" t="s">
        <v>145</v>
      </c>
      <c r="Q31" s="148"/>
      <c r="R31" s="148"/>
      <c r="S31" s="148"/>
      <c r="T31" s="152"/>
      <c r="U31" s="152"/>
      <c r="V31" s="152" t="s">
        <v>102</v>
      </c>
      <c r="W31" s="153">
        <v>14.204000000000001</v>
      </c>
      <c r="X31" s="146" t="s">
        <v>195</v>
      </c>
      <c r="Y31" s="146" t="s">
        <v>193</v>
      </c>
      <c r="Z31" s="149" t="s">
        <v>167</v>
      </c>
      <c r="AA31" s="149"/>
      <c r="AB31" s="149">
        <v>1</v>
      </c>
      <c r="AC31" s="149"/>
      <c r="AD31" s="149"/>
      <c r="AE31" s="149"/>
      <c r="AF31" s="149"/>
      <c r="AG31" s="149"/>
      <c r="AH31" s="149"/>
      <c r="AJ31" s="86" t="s">
        <v>148</v>
      </c>
      <c r="AK31" s="86" t="s">
        <v>149</v>
      </c>
    </row>
    <row r="32" spans="1:37">
      <c r="A32" s="144">
        <v>12</v>
      </c>
      <c r="B32" s="154" t="s">
        <v>168</v>
      </c>
      <c r="C32" s="146" t="s">
        <v>196</v>
      </c>
      <c r="D32" s="147" t="s">
        <v>197</v>
      </c>
      <c r="E32" s="148">
        <v>14.448</v>
      </c>
      <c r="F32" s="149" t="s">
        <v>165</v>
      </c>
      <c r="G32" s="150">
        <v>0</v>
      </c>
      <c r="H32" s="150">
        <f>ROUND(E32*G32,2)</f>
        <v>0</v>
      </c>
      <c r="I32" s="150"/>
      <c r="J32" s="150">
        <f>ROUND(E32*G32,2)</f>
        <v>0</v>
      </c>
      <c r="K32" s="151"/>
      <c r="L32" s="151">
        <f>E32*K32</f>
        <v>0</v>
      </c>
      <c r="M32" s="148"/>
      <c r="N32" s="148">
        <f>E32*M32</f>
        <v>0</v>
      </c>
      <c r="O32" s="149">
        <v>20</v>
      </c>
      <c r="P32" s="149" t="s">
        <v>145</v>
      </c>
      <c r="Q32" s="148"/>
      <c r="R32" s="148"/>
      <c r="S32" s="148"/>
      <c r="T32" s="152"/>
      <c r="U32" s="152"/>
      <c r="V32" s="152" t="s">
        <v>102</v>
      </c>
      <c r="W32" s="153">
        <v>0.13</v>
      </c>
      <c r="X32" s="146" t="s">
        <v>198</v>
      </c>
      <c r="Y32" s="146" t="s">
        <v>196</v>
      </c>
      <c r="Z32" s="149" t="s">
        <v>159</v>
      </c>
      <c r="AA32" s="149"/>
      <c r="AB32" s="149">
        <v>1</v>
      </c>
      <c r="AC32" s="149"/>
      <c r="AD32" s="149"/>
      <c r="AE32" s="149"/>
      <c r="AF32" s="149"/>
      <c r="AG32" s="149"/>
      <c r="AH32" s="149"/>
      <c r="AJ32" s="86" t="s">
        <v>148</v>
      </c>
      <c r="AK32" s="86" t="s">
        <v>149</v>
      </c>
    </row>
    <row r="33" spans="1:37">
      <c r="A33" s="144">
        <v>13</v>
      </c>
      <c r="B33" s="154" t="s">
        <v>162</v>
      </c>
      <c r="C33" s="146" t="s">
        <v>199</v>
      </c>
      <c r="D33" s="147" t="s">
        <v>200</v>
      </c>
      <c r="E33" s="148">
        <v>17.472000000000001</v>
      </c>
      <c r="F33" s="149" t="s">
        <v>165</v>
      </c>
      <c r="G33" s="150">
        <v>0</v>
      </c>
      <c r="H33" s="150">
        <f>ROUND(E33*G33,2)</f>
        <v>0</v>
      </c>
      <c r="I33" s="150"/>
      <c r="J33" s="150">
        <f>ROUND(E33*G33,2)</f>
        <v>0</v>
      </c>
      <c r="K33" s="151"/>
      <c r="L33" s="151">
        <f>E33*K33</f>
        <v>0</v>
      </c>
      <c r="M33" s="148"/>
      <c r="N33" s="148">
        <f>E33*M33</f>
        <v>0</v>
      </c>
      <c r="O33" s="149">
        <v>20</v>
      </c>
      <c r="P33" s="149" t="s">
        <v>145</v>
      </c>
      <c r="Q33" s="148"/>
      <c r="R33" s="148"/>
      <c r="S33" s="148"/>
      <c r="T33" s="152"/>
      <c r="U33" s="152"/>
      <c r="V33" s="152" t="s">
        <v>102</v>
      </c>
      <c r="W33" s="153">
        <v>35.345999999999997</v>
      </c>
      <c r="X33" s="146" t="s">
        <v>201</v>
      </c>
      <c r="Y33" s="146" t="s">
        <v>199</v>
      </c>
      <c r="Z33" s="149" t="s">
        <v>167</v>
      </c>
      <c r="AA33" s="149"/>
      <c r="AB33" s="149">
        <v>1</v>
      </c>
      <c r="AC33" s="149"/>
      <c r="AD33" s="149"/>
      <c r="AE33" s="149"/>
      <c r="AF33" s="149"/>
      <c r="AG33" s="149"/>
      <c r="AH33" s="149"/>
      <c r="AJ33" s="86" t="s">
        <v>148</v>
      </c>
      <c r="AK33" s="86" t="s">
        <v>149</v>
      </c>
    </row>
    <row r="34" spans="1:37">
      <c r="A34" s="144"/>
      <c r="B34" s="154"/>
      <c r="C34" s="146"/>
      <c r="D34" s="155" t="s">
        <v>202</v>
      </c>
      <c r="E34" s="156"/>
      <c r="F34" s="157"/>
      <c r="G34" s="158"/>
      <c r="H34" s="158"/>
      <c r="I34" s="158"/>
      <c r="J34" s="158"/>
      <c r="K34" s="159"/>
      <c r="L34" s="159"/>
      <c r="M34" s="156"/>
      <c r="N34" s="156"/>
      <c r="O34" s="157"/>
      <c r="P34" s="157"/>
      <c r="Q34" s="156"/>
      <c r="R34" s="156"/>
      <c r="S34" s="156"/>
      <c r="T34" s="160"/>
      <c r="U34" s="160"/>
      <c r="V34" s="160" t="s">
        <v>0</v>
      </c>
      <c r="W34" s="161"/>
      <c r="X34" s="157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</row>
    <row r="35" spans="1:37">
      <c r="A35" s="144"/>
      <c r="B35" s="154"/>
      <c r="C35" s="146"/>
      <c r="D35" s="155" t="s">
        <v>203</v>
      </c>
      <c r="E35" s="156"/>
      <c r="F35" s="157"/>
      <c r="G35" s="158"/>
      <c r="H35" s="158"/>
      <c r="I35" s="158"/>
      <c r="J35" s="158"/>
      <c r="K35" s="159"/>
      <c r="L35" s="159"/>
      <c r="M35" s="156"/>
      <c r="N35" s="156"/>
      <c r="O35" s="157"/>
      <c r="P35" s="157"/>
      <c r="Q35" s="156"/>
      <c r="R35" s="156"/>
      <c r="S35" s="156"/>
      <c r="T35" s="160"/>
      <c r="U35" s="160"/>
      <c r="V35" s="160" t="s">
        <v>0</v>
      </c>
      <c r="W35" s="161"/>
      <c r="X35" s="157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</row>
    <row r="36" spans="1:37">
      <c r="A36" s="144">
        <v>14</v>
      </c>
      <c r="B36" s="154" t="s">
        <v>162</v>
      </c>
      <c r="C36" s="146" t="s">
        <v>204</v>
      </c>
      <c r="D36" s="147" t="s">
        <v>205</v>
      </c>
      <c r="E36" s="148">
        <v>17.472000000000001</v>
      </c>
      <c r="F36" s="149" t="s">
        <v>165</v>
      </c>
      <c r="G36" s="150">
        <v>0</v>
      </c>
      <c r="H36" s="150">
        <f>ROUND(E36*G36,2)</f>
        <v>0</v>
      </c>
      <c r="I36" s="150"/>
      <c r="J36" s="150">
        <f>ROUND(E36*G36,2)</f>
        <v>0</v>
      </c>
      <c r="K36" s="151"/>
      <c r="L36" s="151">
        <f>E36*K36</f>
        <v>0</v>
      </c>
      <c r="M36" s="148"/>
      <c r="N36" s="148">
        <f>E36*M36</f>
        <v>0</v>
      </c>
      <c r="O36" s="149">
        <v>20</v>
      </c>
      <c r="P36" s="149" t="s">
        <v>145</v>
      </c>
      <c r="Q36" s="148"/>
      <c r="R36" s="148"/>
      <c r="S36" s="148"/>
      <c r="T36" s="152"/>
      <c r="U36" s="152"/>
      <c r="V36" s="152" t="s">
        <v>102</v>
      </c>
      <c r="W36" s="153">
        <v>16.021999999999998</v>
      </c>
      <c r="X36" s="146" t="s">
        <v>206</v>
      </c>
      <c r="Y36" s="146" t="s">
        <v>204</v>
      </c>
      <c r="Z36" s="149" t="s">
        <v>167</v>
      </c>
      <c r="AA36" s="149"/>
      <c r="AB36" s="149">
        <v>1</v>
      </c>
      <c r="AC36" s="149"/>
      <c r="AD36" s="149"/>
      <c r="AE36" s="149"/>
      <c r="AF36" s="149"/>
      <c r="AG36" s="149"/>
      <c r="AH36" s="149"/>
      <c r="AJ36" s="86" t="s">
        <v>148</v>
      </c>
      <c r="AK36" s="86" t="s">
        <v>149</v>
      </c>
    </row>
    <row r="37" spans="1:37">
      <c r="A37" s="144"/>
      <c r="B37" s="154"/>
      <c r="C37" s="146"/>
      <c r="D37" s="162" t="s">
        <v>207</v>
      </c>
      <c r="E37" s="163">
        <f>J37</f>
        <v>0</v>
      </c>
      <c r="F37" s="149"/>
      <c r="G37" s="150"/>
      <c r="H37" s="163">
        <f>SUM(H10:H36)</f>
        <v>0</v>
      </c>
      <c r="I37" s="163">
        <f>SUM(I10:I36)</f>
        <v>0</v>
      </c>
      <c r="J37" s="163">
        <f>SUM(J10:J36)</f>
        <v>0</v>
      </c>
      <c r="K37" s="151"/>
      <c r="L37" s="164">
        <f>SUM(L10:L36)</f>
        <v>2.5295999999999999E-2</v>
      </c>
      <c r="M37" s="148"/>
      <c r="N37" s="165">
        <f>SUM(N10:N36)</f>
        <v>7.8089999999999993</v>
      </c>
      <c r="O37" s="149"/>
      <c r="P37" s="149"/>
      <c r="Q37" s="148"/>
      <c r="R37" s="148"/>
      <c r="S37" s="148"/>
      <c r="T37" s="152"/>
      <c r="U37" s="152"/>
      <c r="V37" s="152"/>
      <c r="W37" s="153">
        <f>SUM(W10:W36)</f>
        <v>263.55500000000001</v>
      </c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</row>
    <row r="38" spans="1:37">
      <c r="A38" s="144"/>
      <c r="B38" s="146" t="s">
        <v>208</v>
      </c>
      <c r="C38" s="146"/>
      <c r="D38" s="147"/>
      <c r="E38" s="148"/>
      <c r="F38" s="149"/>
      <c r="G38" s="150"/>
      <c r="H38" s="150"/>
      <c r="I38" s="150"/>
      <c r="J38" s="150"/>
      <c r="K38" s="151"/>
      <c r="L38" s="151"/>
      <c r="M38" s="148"/>
      <c r="N38" s="148"/>
      <c r="O38" s="149"/>
      <c r="P38" s="149"/>
      <c r="Q38" s="148"/>
      <c r="R38" s="148"/>
      <c r="S38" s="148"/>
      <c r="T38" s="152"/>
      <c r="U38" s="152"/>
      <c r="V38" s="152"/>
      <c r="W38" s="153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</row>
    <row r="39" spans="1:37" ht="25.5">
      <c r="A39" s="144">
        <v>15</v>
      </c>
      <c r="B39" s="154" t="s">
        <v>209</v>
      </c>
      <c r="C39" s="146" t="s">
        <v>210</v>
      </c>
      <c r="D39" s="147" t="s">
        <v>211</v>
      </c>
      <c r="E39" s="148">
        <v>2.2799999999999998</v>
      </c>
      <c r="F39" s="149" t="s">
        <v>165</v>
      </c>
      <c r="G39" s="150">
        <v>0</v>
      </c>
      <c r="H39" s="150">
        <f>ROUND(E39*G39,2)</f>
        <v>0</v>
      </c>
      <c r="I39" s="150"/>
      <c r="J39" s="150">
        <f>ROUND(E39*G39,2)</f>
        <v>0</v>
      </c>
      <c r="K39" s="151">
        <v>1.7816399999999999</v>
      </c>
      <c r="L39" s="151">
        <f>E39*K39</f>
        <v>4.0621391999999998</v>
      </c>
      <c r="M39" s="148"/>
      <c r="N39" s="148">
        <f>E39*M39</f>
        <v>0</v>
      </c>
      <c r="O39" s="149">
        <v>20</v>
      </c>
      <c r="P39" s="149" t="s">
        <v>145</v>
      </c>
      <c r="Q39" s="148"/>
      <c r="R39" s="148"/>
      <c r="S39" s="148"/>
      <c r="T39" s="152"/>
      <c r="U39" s="152"/>
      <c r="V39" s="152" t="s">
        <v>102</v>
      </c>
      <c r="W39" s="153">
        <v>2.3780000000000001</v>
      </c>
      <c r="X39" s="146" t="s">
        <v>212</v>
      </c>
      <c r="Y39" s="146" t="s">
        <v>210</v>
      </c>
      <c r="Z39" s="149" t="s">
        <v>213</v>
      </c>
      <c r="AA39" s="149"/>
      <c r="AB39" s="149">
        <v>1</v>
      </c>
      <c r="AC39" s="149"/>
      <c r="AD39" s="149"/>
      <c r="AE39" s="149"/>
      <c r="AF39" s="149"/>
      <c r="AG39" s="149"/>
      <c r="AH39" s="149"/>
      <c r="AJ39" s="86" t="s">
        <v>148</v>
      </c>
      <c r="AK39" s="86" t="s">
        <v>149</v>
      </c>
    </row>
    <row r="40" spans="1:37">
      <c r="A40" s="144"/>
      <c r="B40" s="154"/>
      <c r="C40" s="146"/>
      <c r="D40" s="155" t="s">
        <v>214</v>
      </c>
      <c r="E40" s="156"/>
      <c r="F40" s="157"/>
      <c r="G40" s="158"/>
      <c r="H40" s="158"/>
      <c r="I40" s="158"/>
      <c r="J40" s="158"/>
      <c r="K40" s="159"/>
      <c r="L40" s="159"/>
      <c r="M40" s="156"/>
      <c r="N40" s="156"/>
      <c r="O40" s="157"/>
      <c r="P40" s="157"/>
      <c r="Q40" s="156"/>
      <c r="R40" s="156"/>
      <c r="S40" s="156"/>
      <c r="T40" s="160"/>
      <c r="U40" s="160"/>
      <c r="V40" s="160" t="s">
        <v>0</v>
      </c>
      <c r="W40" s="161"/>
      <c r="X40" s="157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</row>
    <row r="41" spans="1:37">
      <c r="A41" s="144"/>
      <c r="B41" s="154"/>
      <c r="C41" s="146"/>
      <c r="D41" s="155" t="s">
        <v>215</v>
      </c>
      <c r="E41" s="156"/>
      <c r="F41" s="157"/>
      <c r="G41" s="158"/>
      <c r="H41" s="158"/>
      <c r="I41" s="158"/>
      <c r="J41" s="158"/>
      <c r="K41" s="159"/>
      <c r="L41" s="159"/>
      <c r="M41" s="156"/>
      <c r="N41" s="156"/>
      <c r="O41" s="157"/>
      <c r="P41" s="157"/>
      <c r="Q41" s="156"/>
      <c r="R41" s="156"/>
      <c r="S41" s="156"/>
      <c r="T41" s="160"/>
      <c r="U41" s="160"/>
      <c r="V41" s="160" t="s">
        <v>0</v>
      </c>
      <c r="W41" s="161"/>
      <c r="X41" s="157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</row>
    <row r="42" spans="1:37" ht="25.5">
      <c r="A42" s="144">
        <v>16</v>
      </c>
      <c r="B42" s="154" t="s">
        <v>216</v>
      </c>
      <c r="C42" s="146" t="s">
        <v>217</v>
      </c>
      <c r="D42" s="147" t="s">
        <v>218</v>
      </c>
      <c r="E42" s="148">
        <v>1.8720000000000001</v>
      </c>
      <c r="F42" s="149" t="s">
        <v>165</v>
      </c>
      <c r="G42" s="150">
        <v>0</v>
      </c>
      <c r="H42" s="150">
        <f>ROUND(E42*G42,2)</f>
        <v>0</v>
      </c>
      <c r="I42" s="150"/>
      <c r="J42" s="150">
        <f>ROUND(E42*G42,2)</f>
        <v>0</v>
      </c>
      <c r="K42" s="151">
        <v>2.3174000000000001</v>
      </c>
      <c r="L42" s="151">
        <f>E42*K42</f>
        <v>4.3381728000000006</v>
      </c>
      <c r="M42" s="148"/>
      <c r="N42" s="148">
        <f>E42*M42</f>
        <v>0</v>
      </c>
      <c r="O42" s="149">
        <v>20</v>
      </c>
      <c r="P42" s="149" t="s">
        <v>145</v>
      </c>
      <c r="Q42" s="148"/>
      <c r="R42" s="148"/>
      <c r="S42" s="148"/>
      <c r="T42" s="152"/>
      <c r="U42" s="152"/>
      <c r="V42" s="152" t="s">
        <v>102</v>
      </c>
      <c r="W42" s="153">
        <v>0.98499999999999999</v>
      </c>
      <c r="X42" s="146" t="s">
        <v>219</v>
      </c>
      <c r="Y42" s="146" t="s">
        <v>217</v>
      </c>
      <c r="Z42" s="149" t="s">
        <v>220</v>
      </c>
      <c r="AA42" s="149"/>
      <c r="AB42" s="149">
        <v>7</v>
      </c>
      <c r="AC42" s="149"/>
      <c r="AD42" s="149"/>
      <c r="AE42" s="149"/>
      <c r="AF42" s="149"/>
      <c r="AG42" s="149"/>
      <c r="AH42" s="149"/>
      <c r="AJ42" s="86" t="s">
        <v>148</v>
      </c>
      <c r="AK42" s="86" t="s">
        <v>149</v>
      </c>
    </row>
    <row r="43" spans="1:37">
      <c r="A43" s="144"/>
      <c r="B43" s="154"/>
      <c r="C43" s="146"/>
      <c r="D43" s="155" t="s">
        <v>221</v>
      </c>
      <c r="E43" s="156"/>
      <c r="F43" s="157"/>
      <c r="G43" s="158"/>
      <c r="H43" s="158"/>
      <c r="I43" s="158"/>
      <c r="J43" s="158"/>
      <c r="K43" s="159"/>
      <c r="L43" s="159"/>
      <c r="M43" s="156"/>
      <c r="N43" s="156"/>
      <c r="O43" s="157"/>
      <c r="P43" s="157"/>
      <c r="Q43" s="156"/>
      <c r="R43" s="156"/>
      <c r="S43" s="156"/>
      <c r="T43" s="160"/>
      <c r="U43" s="160"/>
      <c r="V43" s="160" t="s">
        <v>0</v>
      </c>
      <c r="W43" s="161"/>
      <c r="X43" s="157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</row>
    <row r="44" spans="1:37" ht="25.5">
      <c r="A44" s="144">
        <v>17</v>
      </c>
      <c r="B44" s="154" t="s">
        <v>216</v>
      </c>
      <c r="C44" s="146" t="s">
        <v>222</v>
      </c>
      <c r="D44" s="147" t="s">
        <v>223</v>
      </c>
      <c r="E44" s="148">
        <v>3.52</v>
      </c>
      <c r="F44" s="149" t="s">
        <v>144</v>
      </c>
      <c r="G44" s="150">
        <v>0</v>
      </c>
      <c r="H44" s="150">
        <f>ROUND(E44*G44,2)</f>
        <v>0</v>
      </c>
      <c r="I44" s="150"/>
      <c r="J44" s="150">
        <f>ROUND(E44*G44,2)</f>
        <v>0</v>
      </c>
      <c r="K44" s="151">
        <v>3.8800000000000002E-3</v>
      </c>
      <c r="L44" s="151">
        <f>E44*K44</f>
        <v>1.3657600000000001E-2</v>
      </c>
      <c r="M44" s="148"/>
      <c r="N44" s="148">
        <f>E44*M44</f>
        <v>0</v>
      </c>
      <c r="O44" s="149">
        <v>20</v>
      </c>
      <c r="P44" s="149" t="s">
        <v>145</v>
      </c>
      <c r="Q44" s="148"/>
      <c r="R44" s="148"/>
      <c r="S44" s="148"/>
      <c r="T44" s="152"/>
      <c r="U44" s="152"/>
      <c r="V44" s="152" t="s">
        <v>102</v>
      </c>
      <c r="W44" s="153">
        <v>2.7210000000000001</v>
      </c>
      <c r="X44" s="146" t="s">
        <v>224</v>
      </c>
      <c r="Y44" s="146" t="s">
        <v>222</v>
      </c>
      <c r="Z44" s="149" t="s">
        <v>220</v>
      </c>
      <c r="AA44" s="149"/>
      <c r="AB44" s="149">
        <v>1</v>
      </c>
      <c r="AC44" s="149"/>
      <c r="AD44" s="149"/>
      <c r="AE44" s="149"/>
      <c r="AF44" s="149"/>
      <c r="AG44" s="149"/>
      <c r="AH44" s="149"/>
      <c r="AJ44" s="86" t="s">
        <v>148</v>
      </c>
      <c r="AK44" s="86" t="s">
        <v>149</v>
      </c>
    </row>
    <row r="45" spans="1:37">
      <c r="A45" s="144"/>
      <c r="B45" s="154"/>
      <c r="C45" s="146"/>
      <c r="D45" s="155" t="s">
        <v>225</v>
      </c>
      <c r="E45" s="156"/>
      <c r="F45" s="157"/>
      <c r="G45" s="158"/>
      <c r="H45" s="158"/>
      <c r="I45" s="158"/>
      <c r="J45" s="158"/>
      <c r="K45" s="159"/>
      <c r="L45" s="159"/>
      <c r="M45" s="156"/>
      <c r="N45" s="156"/>
      <c r="O45" s="157"/>
      <c r="P45" s="157"/>
      <c r="Q45" s="156"/>
      <c r="R45" s="156"/>
      <c r="S45" s="156"/>
      <c r="T45" s="160"/>
      <c r="U45" s="160"/>
      <c r="V45" s="160" t="s">
        <v>0</v>
      </c>
      <c r="W45" s="161"/>
      <c r="X45" s="157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</row>
    <row r="46" spans="1:37" ht="25.5">
      <c r="A46" s="144">
        <v>18</v>
      </c>
      <c r="B46" s="154" t="s">
        <v>216</v>
      </c>
      <c r="C46" s="146" t="s">
        <v>226</v>
      </c>
      <c r="D46" s="147" t="s">
        <v>227</v>
      </c>
      <c r="E46" s="148">
        <v>3.52</v>
      </c>
      <c r="F46" s="149" t="s">
        <v>144</v>
      </c>
      <c r="G46" s="150">
        <v>0</v>
      </c>
      <c r="H46" s="150">
        <f>ROUND(E46*G46,2)</f>
        <v>0</v>
      </c>
      <c r="I46" s="150"/>
      <c r="J46" s="150">
        <f>ROUND(E46*G46,2)</f>
        <v>0</v>
      </c>
      <c r="K46" s="151"/>
      <c r="L46" s="151">
        <f>E46*K46</f>
        <v>0</v>
      </c>
      <c r="M46" s="148"/>
      <c r="N46" s="148">
        <f>E46*M46</f>
        <v>0</v>
      </c>
      <c r="O46" s="149">
        <v>20</v>
      </c>
      <c r="P46" s="149" t="s">
        <v>145</v>
      </c>
      <c r="Q46" s="148"/>
      <c r="R46" s="148"/>
      <c r="S46" s="148"/>
      <c r="T46" s="152"/>
      <c r="U46" s="152"/>
      <c r="V46" s="152" t="s">
        <v>102</v>
      </c>
      <c r="W46" s="153">
        <v>1.0840000000000001</v>
      </c>
      <c r="X46" s="146" t="s">
        <v>228</v>
      </c>
      <c r="Y46" s="146" t="s">
        <v>226</v>
      </c>
      <c r="Z46" s="149" t="s">
        <v>220</v>
      </c>
      <c r="AA46" s="149"/>
      <c r="AB46" s="149">
        <v>1</v>
      </c>
      <c r="AC46" s="149"/>
      <c r="AD46" s="149"/>
      <c r="AE46" s="149"/>
      <c r="AF46" s="149"/>
      <c r="AG46" s="149"/>
      <c r="AH46" s="149"/>
      <c r="AJ46" s="86" t="s">
        <v>148</v>
      </c>
      <c r="AK46" s="86" t="s">
        <v>149</v>
      </c>
    </row>
    <row r="47" spans="1:37">
      <c r="A47" s="144">
        <v>19</v>
      </c>
      <c r="B47" s="154" t="s">
        <v>216</v>
      </c>
      <c r="C47" s="146" t="s">
        <v>229</v>
      </c>
      <c r="D47" s="147" t="s">
        <v>230</v>
      </c>
      <c r="E47" s="148">
        <v>0.26200000000000001</v>
      </c>
      <c r="F47" s="149" t="s">
        <v>231</v>
      </c>
      <c r="G47" s="150">
        <v>0</v>
      </c>
      <c r="H47" s="150">
        <f>ROUND(E47*G47,2)</f>
        <v>0</v>
      </c>
      <c r="I47" s="150"/>
      <c r="J47" s="150">
        <f>ROUND(E47*G47,2)</f>
        <v>0</v>
      </c>
      <c r="K47" s="151">
        <v>1.1499699999999999</v>
      </c>
      <c r="L47" s="151">
        <f>E47*K47</f>
        <v>0.30129213999999999</v>
      </c>
      <c r="M47" s="148"/>
      <c r="N47" s="148">
        <f>E47*M47</f>
        <v>0</v>
      </c>
      <c r="O47" s="149">
        <v>20</v>
      </c>
      <c r="P47" s="149" t="s">
        <v>145</v>
      </c>
      <c r="Q47" s="148"/>
      <c r="R47" s="148"/>
      <c r="S47" s="148"/>
      <c r="T47" s="152"/>
      <c r="U47" s="152"/>
      <c r="V47" s="152" t="s">
        <v>102</v>
      </c>
      <c r="W47" s="153">
        <v>10.095000000000001</v>
      </c>
      <c r="X47" s="146" t="s">
        <v>232</v>
      </c>
      <c r="Y47" s="146" t="s">
        <v>229</v>
      </c>
      <c r="Z47" s="149" t="s">
        <v>220</v>
      </c>
      <c r="AA47" s="149"/>
      <c r="AB47" s="149">
        <v>1</v>
      </c>
      <c r="AC47" s="149"/>
      <c r="AD47" s="149"/>
      <c r="AE47" s="149"/>
      <c r="AF47" s="149"/>
      <c r="AG47" s="149"/>
      <c r="AH47" s="149"/>
      <c r="AJ47" s="86" t="s">
        <v>148</v>
      </c>
      <c r="AK47" s="86" t="s">
        <v>149</v>
      </c>
    </row>
    <row r="48" spans="1:37">
      <c r="A48" s="144"/>
      <c r="B48" s="154"/>
      <c r="C48" s="146"/>
      <c r="D48" s="155" t="s">
        <v>233</v>
      </c>
      <c r="E48" s="156"/>
      <c r="F48" s="157"/>
      <c r="G48" s="158"/>
      <c r="H48" s="158"/>
      <c r="I48" s="158"/>
      <c r="J48" s="158"/>
      <c r="K48" s="159"/>
      <c r="L48" s="159"/>
      <c r="M48" s="156"/>
      <c r="N48" s="156"/>
      <c r="O48" s="157"/>
      <c r="P48" s="157"/>
      <c r="Q48" s="156"/>
      <c r="R48" s="156"/>
      <c r="S48" s="156"/>
      <c r="T48" s="160"/>
      <c r="U48" s="160"/>
      <c r="V48" s="160" t="s">
        <v>0</v>
      </c>
      <c r="W48" s="161"/>
      <c r="X48" s="157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</row>
    <row r="49" spans="1:37">
      <c r="A49" s="144"/>
      <c r="B49" s="154"/>
      <c r="C49" s="146"/>
      <c r="D49" s="155" t="s">
        <v>234</v>
      </c>
      <c r="E49" s="156"/>
      <c r="F49" s="157"/>
      <c r="G49" s="158"/>
      <c r="H49" s="158"/>
      <c r="I49" s="158"/>
      <c r="J49" s="158"/>
      <c r="K49" s="159"/>
      <c r="L49" s="159"/>
      <c r="M49" s="156"/>
      <c r="N49" s="156"/>
      <c r="O49" s="157"/>
      <c r="P49" s="157"/>
      <c r="Q49" s="156"/>
      <c r="R49" s="156"/>
      <c r="S49" s="156"/>
      <c r="T49" s="160"/>
      <c r="U49" s="160"/>
      <c r="V49" s="160" t="s">
        <v>0</v>
      </c>
      <c r="W49" s="161"/>
      <c r="X49" s="157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</row>
    <row r="50" spans="1:37">
      <c r="A50" s="144">
        <v>20</v>
      </c>
      <c r="B50" s="154" t="s">
        <v>235</v>
      </c>
      <c r="C50" s="146" t="s">
        <v>236</v>
      </c>
      <c r="D50" s="147" t="s">
        <v>237</v>
      </c>
      <c r="E50" s="148">
        <v>1</v>
      </c>
      <c r="F50" s="149" t="s">
        <v>238</v>
      </c>
      <c r="G50" s="150">
        <v>0</v>
      </c>
      <c r="H50" s="150">
        <f>ROUND(E50*G50,2)</f>
        <v>0</v>
      </c>
      <c r="I50" s="150"/>
      <c r="J50" s="150">
        <f>ROUND(E50*G50,2)</f>
        <v>0</v>
      </c>
      <c r="K50" s="151">
        <v>1.2999999999999999E-4</v>
      </c>
      <c r="L50" s="151">
        <f>E50*K50</f>
        <v>1.2999999999999999E-4</v>
      </c>
      <c r="M50" s="148"/>
      <c r="N50" s="148">
        <f>E50*M50</f>
        <v>0</v>
      </c>
      <c r="O50" s="149">
        <v>20</v>
      </c>
      <c r="P50" s="149" t="s">
        <v>145</v>
      </c>
      <c r="Q50" s="148"/>
      <c r="R50" s="148"/>
      <c r="S50" s="148"/>
      <c r="T50" s="152"/>
      <c r="U50" s="152"/>
      <c r="V50" s="152" t="s">
        <v>102</v>
      </c>
      <c r="W50" s="153">
        <v>0.55200000000000005</v>
      </c>
      <c r="X50" s="146" t="s">
        <v>239</v>
      </c>
      <c r="Y50" s="146" t="s">
        <v>236</v>
      </c>
      <c r="Z50" s="149" t="s">
        <v>220</v>
      </c>
      <c r="AA50" s="149"/>
      <c r="AB50" s="149">
        <v>7</v>
      </c>
      <c r="AC50" s="149"/>
      <c r="AD50" s="149"/>
      <c r="AE50" s="149"/>
      <c r="AF50" s="149"/>
      <c r="AG50" s="149"/>
      <c r="AH50" s="149"/>
      <c r="AJ50" s="86" t="s">
        <v>148</v>
      </c>
      <c r="AK50" s="86" t="s">
        <v>149</v>
      </c>
    </row>
    <row r="51" spans="1:37">
      <c r="A51" s="144"/>
      <c r="B51" s="154"/>
      <c r="C51" s="146"/>
      <c r="D51" s="162" t="s">
        <v>240</v>
      </c>
      <c r="E51" s="163">
        <f>J51</f>
        <v>0</v>
      </c>
      <c r="F51" s="149"/>
      <c r="G51" s="150"/>
      <c r="H51" s="163">
        <f>SUM(H38:H50)</f>
        <v>0</v>
      </c>
      <c r="I51" s="163">
        <f>SUM(I38:I50)</f>
        <v>0</v>
      </c>
      <c r="J51" s="163">
        <f>SUM(J38:J50)</f>
        <v>0</v>
      </c>
      <c r="K51" s="151"/>
      <c r="L51" s="164">
        <f>SUM(L38:L50)</f>
        <v>8.7153917399999994</v>
      </c>
      <c r="M51" s="148"/>
      <c r="N51" s="165">
        <f>SUM(N38:N50)</f>
        <v>0</v>
      </c>
      <c r="O51" s="149"/>
      <c r="P51" s="149"/>
      <c r="Q51" s="148"/>
      <c r="R51" s="148"/>
      <c r="S51" s="148"/>
      <c r="T51" s="152"/>
      <c r="U51" s="152"/>
      <c r="V51" s="152"/>
      <c r="W51" s="153">
        <f>SUM(W38:W50)</f>
        <v>17.814999999999998</v>
      </c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</row>
    <row r="52" spans="1:37">
      <c r="A52" s="144"/>
      <c r="B52" s="146" t="s">
        <v>241</v>
      </c>
      <c r="C52" s="146"/>
      <c r="D52" s="147"/>
      <c r="E52" s="148"/>
      <c r="F52" s="149"/>
      <c r="G52" s="150"/>
      <c r="H52" s="150"/>
      <c r="I52" s="150"/>
      <c r="J52" s="150"/>
      <c r="K52" s="151"/>
      <c r="L52" s="151"/>
      <c r="M52" s="148"/>
      <c r="N52" s="148"/>
      <c r="O52" s="149"/>
      <c r="P52" s="149"/>
      <c r="Q52" s="148"/>
      <c r="R52" s="148"/>
      <c r="S52" s="148"/>
      <c r="T52" s="152"/>
      <c r="U52" s="152"/>
      <c r="V52" s="152"/>
      <c r="W52" s="153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</row>
    <row r="53" spans="1:37" ht="25.5">
      <c r="A53" s="144">
        <v>21</v>
      </c>
      <c r="B53" s="154" t="s">
        <v>216</v>
      </c>
      <c r="C53" s="146" t="s">
        <v>242</v>
      </c>
      <c r="D53" s="147" t="s">
        <v>243</v>
      </c>
      <c r="E53" s="148">
        <v>4.1040000000000001</v>
      </c>
      <c r="F53" s="149" t="s">
        <v>165</v>
      </c>
      <c r="G53" s="150">
        <v>0</v>
      </c>
      <c r="H53" s="150">
        <f>ROUND(E53*G53,2)</f>
        <v>0</v>
      </c>
      <c r="I53" s="150"/>
      <c r="J53" s="150">
        <f>ROUND(E53*G53,2)</f>
        <v>0</v>
      </c>
      <c r="K53" s="151">
        <v>2.2825500000000001</v>
      </c>
      <c r="L53" s="151">
        <f>E53*K53</f>
        <v>9.3675852000000006</v>
      </c>
      <c r="M53" s="148"/>
      <c r="N53" s="148">
        <f>E53*M53</f>
        <v>0</v>
      </c>
      <c r="O53" s="149">
        <v>20</v>
      </c>
      <c r="P53" s="149" t="s">
        <v>145</v>
      </c>
      <c r="Q53" s="148"/>
      <c r="R53" s="148"/>
      <c r="S53" s="148"/>
      <c r="T53" s="152"/>
      <c r="U53" s="152"/>
      <c r="V53" s="152" t="s">
        <v>102</v>
      </c>
      <c r="W53" s="153">
        <v>13.063000000000001</v>
      </c>
      <c r="X53" s="146" t="s">
        <v>244</v>
      </c>
      <c r="Y53" s="146" t="s">
        <v>242</v>
      </c>
      <c r="Z53" s="149" t="s">
        <v>245</v>
      </c>
      <c r="AA53" s="149"/>
      <c r="AB53" s="149">
        <v>7</v>
      </c>
      <c r="AC53" s="149"/>
      <c r="AD53" s="149"/>
      <c r="AE53" s="149"/>
      <c r="AF53" s="149"/>
      <c r="AG53" s="149"/>
      <c r="AH53" s="149"/>
      <c r="AJ53" s="86" t="s">
        <v>148</v>
      </c>
      <c r="AK53" s="86" t="s">
        <v>149</v>
      </c>
    </row>
    <row r="54" spans="1:37">
      <c r="A54" s="144"/>
      <c r="B54" s="154"/>
      <c r="C54" s="146"/>
      <c r="D54" s="155" t="s">
        <v>246</v>
      </c>
      <c r="E54" s="156"/>
      <c r="F54" s="157"/>
      <c r="G54" s="158"/>
      <c r="H54" s="158"/>
      <c r="I54" s="158"/>
      <c r="J54" s="158"/>
      <c r="K54" s="159"/>
      <c r="L54" s="159"/>
      <c r="M54" s="156"/>
      <c r="N54" s="156"/>
      <c r="O54" s="157"/>
      <c r="P54" s="157"/>
      <c r="Q54" s="156"/>
      <c r="R54" s="156"/>
      <c r="S54" s="156"/>
      <c r="T54" s="160"/>
      <c r="U54" s="160"/>
      <c r="V54" s="160" t="s">
        <v>0</v>
      </c>
      <c r="W54" s="161"/>
      <c r="X54" s="157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</row>
    <row r="55" spans="1:37">
      <c r="A55" s="144"/>
      <c r="B55" s="154"/>
      <c r="C55" s="146"/>
      <c r="D55" s="155" t="s">
        <v>247</v>
      </c>
      <c r="E55" s="156"/>
      <c r="F55" s="157"/>
      <c r="G55" s="158"/>
      <c r="H55" s="158"/>
      <c r="I55" s="158"/>
      <c r="J55" s="158"/>
      <c r="K55" s="159"/>
      <c r="L55" s="159"/>
      <c r="M55" s="156"/>
      <c r="N55" s="156"/>
      <c r="O55" s="157"/>
      <c r="P55" s="157"/>
      <c r="Q55" s="156"/>
      <c r="R55" s="156"/>
      <c r="S55" s="156"/>
      <c r="T55" s="160"/>
      <c r="U55" s="160"/>
      <c r="V55" s="160" t="s">
        <v>0</v>
      </c>
      <c r="W55" s="161"/>
      <c r="X55" s="157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</row>
    <row r="56" spans="1:37" ht="25.5">
      <c r="A56" s="144">
        <v>22</v>
      </c>
      <c r="B56" s="154" t="s">
        <v>216</v>
      </c>
      <c r="C56" s="146" t="s">
        <v>248</v>
      </c>
      <c r="D56" s="147" t="s">
        <v>249</v>
      </c>
      <c r="E56" s="148">
        <v>0.246</v>
      </c>
      <c r="F56" s="149" t="s">
        <v>231</v>
      </c>
      <c r="G56" s="150">
        <v>0</v>
      </c>
      <c r="H56" s="150">
        <f>ROUND(E56*G56,2)</f>
        <v>0</v>
      </c>
      <c r="I56" s="150"/>
      <c r="J56" s="150">
        <f>ROUND(E56*G56,2)</f>
        <v>0</v>
      </c>
      <c r="K56" s="151">
        <v>1.0405</v>
      </c>
      <c r="L56" s="151">
        <f>E56*K56</f>
        <v>0.255963</v>
      </c>
      <c r="M56" s="148"/>
      <c r="N56" s="148">
        <f>E56*M56</f>
        <v>0</v>
      </c>
      <c r="O56" s="149">
        <v>20</v>
      </c>
      <c r="P56" s="149" t="s">
        <v>145</v>
      </c>
      <c r="Q56" s="148"/>
      <c r="R56" s="148"/>
      <c r="S56" s="148"/>
      <c r="T56" s="152"/>
      <c r="U56" s="152"/>
      <c r="V56" s="152" t="s">
        <v>102</v>
      </c>
      <c r="W56" s="153">
        <v>12.031000000000001</v>
      </c>
      <c r="X56" s="146" t="s">
        <v>250</v>
      </c>
      <c r="Y56" s="146" t="s">
        <v>248</v>
      </c>
      <c r="Z56" s="149" t="s">
        <v>220</v>
      </c>
      <c r="AA56" s="149"/>
      <c r="AB56" s="149">
        <v>1</v>
      </c>
      <c r="AC56" s="149"/>
      <c r="AD56" s="149"/>
      <c r="AE56" s="149"/>
      <c r="AF56" s="149"/>
      <c r="AG56" s="149"/>
      <c r="AH56" s="149"/>
      <c r="AJ56" s="86" t="s">
        <v>148</v>
      </c>
      <c r="AK56" s="86" t="s">
        <v>149</v>
      </c>
    </row>
    <row r="57" spans="1:37">
      <c r="A57" s="144"/>
      <c r="B57" s="154"/>
      <c r="C57" s="146"/>
      <c r="D57" s="155" t="s">
        <v>251</v>
      </c>
      <c r="E57" s="156"/>
      <c r="F57" s="157"/>
      <c r="G57" s="158"/>
      <c r="H57" s="158"/>
      <c r="I57" s="158"/>
      <c r="J57" s="158"/>
      <c r="K57" s="159"/>
      <c r="L57" s="159"/>
      <c r="M57" s="156"/>
      <c r="N57" s="156"/>
      <c r="O57" s="157"/>
      <c r="P57" s="157"/>
      <c r="Q57" s="156"/>
      <c r="R57" s="156"/>
      <c r="S57" s="156"/>
      <c r="T57" s="160"/>
      <c r="U57" s="160"/>
      <c r="V57" s="160" t="s">
        <v>0</v>
      </c>
      <c r="W57" s="161"/>
      <c r="X57" s="157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</row>
    <row r="58" spans="1:37">
      <c r="A58" s="144"/>
      <c r="B58" s="154"/>
      <c r="C58" s="146"/>
      <c r="D58" s="155" t="s">
        <v>252</v>
      </c>
      <c r="E58" s="156"/>
      <c r="F58" s="157"/>
      <c r="G58" s="158"/>
      <c r="H58" s="158"/>
      <c r="I58" s="158"/>
      <c r="J58" s="158"/>
      <c r="K58" s="159"/>
      <c r="L58" s="159"/>
      <c r="M58" s="156"/>
      <c r="N58" s="156"/>
      <c r="O58" s="157"/>
      <c r="P58" s="157"/>
      <c r="Q58" s="156"/>
      <c r="R58" s="156"/>
      <c r="S58" s="156"/>
      <c r="T58" s="160"/>
      <c r="U58" s="160"/>
      <c r="V58" s="160" t="s">
        <v>0</v>
      </c>
      <c r="W58" s="161"/>
      <c r="X58" s="157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</row>
    <row r="59" spans="1:37">
      <c r="A59" s="144"/>
      <c r="B59" s="154"/>
      <c r="C59" s="146"/>
      <c r="D59" s="162" t="s">
        <v>253</v>
      </c>
      <c r="E59" s="163">
        <f>J59</f>
        <v>0</v>
      </c>
      <c r="F59" s="149"/>
      <c r="G59" s="150"/>
      <c r="H59" s="163">
        <f>SUM(H52:H58)</f>
        <v>0</v>
      </c>
      <c r="I59" s="163">
        <f>SUM(I52:I58)</f>
        <v>0</v>
      </c>
      <c r="J59" s="163">
        <f>SUM(J52:J58)</f>
        <v>0</v>
      </c>
      <c r="K59" s="151"/>
      <c r="L59" s="164">
        <f>SUM(L52:L58)</f>
        <v>9.6235482000000001</v>
      </c>
      <c r="M59" s="148"/>
      <c r="N59" s="165">
        <f>SUM(N52:N58)</f>
        <v>0</v>
      </c>
      <c r="O59" s="149"/>
      <c r="P59" s="149"/>
      <c r="Q59" s="148"/>
      <c r="R59" s="148"/>
      <c r="S59" s="148"/>
      <c r="T59" s="152"/>
      <c r="U59" s="152"/>
      <c r="V59" s="152"/>
      <c r="W59" s="153">
        <f>SUM(W52:W58)</f>
        <v>25.094000000000001</v>
      </c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</row>
    <row r="60" spans="1:37">
      <c r="A60" s="144"/>
      <c r="B60" s="146" t="s">
        <v>254</v>
      </c>
      <c r="C60" s="146"/>
      <c r="D60" s="147"/>
      <c r="E60" s="148"/>
      <c r="F60" s="149"/>
      <c r="G60" s="150"/>
      <c r="H60" s="150"/>
      <c r="I60" s="150"/>
      <c r="J60" s="150"/>
      <c r="K60" s="151"/>
      <c r="L60" s="151"/>
      <c r="M60" s="148"/>
      <c r="N60" s="148"/>
      <c r="O60" s="149"/>
      <c r="P60" s="149"/>
      <c r="Q60" s="148"/>
      <c r="R60" s="148"/>
      <c r="S60" s="148"/>
      <c r="T60" s="152"/>
      <c r="U60" s="152"/>
      <c r="V60" s="152"/>
      <c r="W60" s="153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</row>
    <row r="61" spans="1:37" ht="25.5">
      <c r="A61" s="144">
        <v>23</v>
      </c>
      <c r="B61" s="154" t="s">
        <v>255</v>
      </c>
      <c r="C61" s="146" t="s">
        <v>256</v>
      </c>
      <c r="D61" s="147" t="s">
        <v>257</v>
      </c>
      <c r="E61" s="148">
        <v>1</v>
      </c>
      <c r="F61" s="149" t="s">
        <v>238</v>
      </c>
      <c r="G61" s="150">
        <v>0</v>
      </c>
      <c r="H61" s="150">
        <f>ROUND(E61*G61,2)</f>
        <v>0</v>
      </c>
      <c r="I61" s="150"/>
      <c r="J61" s="150">
        <f>ROUND(E61*G61,2)</f>
        <v>0</v>
      </c>
      <c r="K61" s="151">
        <v>0.13439999999999999</v>
      </c>
      <c r="L61" s="151">
        <f>E61*K61</f>
        <v>0.13439999999999999</v>
      </c>
      <c r="M61" s="148"/>
      <c r="N61" s="148">
        <f>E61*M61</f>
        <v>0</v>
      </c>
      <c r="O61" s="149">
        <v>20</v>
      </c>
      <c r="P61" s="149" t="s">
        <v>145</v>
      </c>
      <c r="Q61" s="148"/>
      <c r="R61" s="148"/>
      <c r="S61" s="148"/>
      <c r="T61" s="152"/>
      <c r="U61" s="152"/>
      <c r="V61" s="152" t="s">
        <v>102</v>
      </c>
      <c r="W61" s="153">
        <v>0.79300000000000004</v>
      </c>
      <c r="X61" s="146" t="s">
        <v>258</v>
      </c>
      <c r="Y61" s="146" t="s">
        <v>256</v>
      </c>
      <c r="Z61" s="149" t="s">
        <v>259</v>
      </c>
      <c r="AA61" s="149"/>
      <c r="AB61" s="149">
        <v>1</v>
      </c>
      <c r="AC61" s="149"/>
      <c r="AD61" s="149"/>
      <c r="AE61" s="149"/>
      <c r="AF61" s="149"/>
      <c r="AG61" s="149"/>
      <c r="AH61" s="149"/>
      <c r="AJ61" s="86" t="s">
        <v>148</v>
      </c>
      <c r="AK61" s="86" t="s">
        <v>149</v>
      </c>
    </row>
    <row r="62" spans="1:37">
      <c r="A62" s="144">
        <v>24</v>
      </c>
      <c r="B62" s="154" t="s">
        <v>260</v>
      </c>
      <c r="C62" s="146" t="s">
        <v>261</v>
      </c>
      <c r="D62" s="147" t="s">
        <v>262</v>
      </c>
      <c r="E62" s="148">
        <v>1</v>
      </c>
      <c r="F62" s="149" t="s">
        <v>238</v>
      </c>
      <c r="G62" s="150">
        <v>0</v>
      </c>
      <c r="H62" s="150"/>
      <c r="I62" s="150">
        <f>ROUND(E62*G62,2)</f>
        <v>0</v>
      </c>
      <c r="J62" s="150">
        <f>ROUND(E62*G62,2)</f>
        <v>0</v>
      </c>
      <c r="K62" s="151">
        <v>1.63</v>
      </c>
      <c r="L62" s="151">
        <f>E62*K62</f>
        <v>1.63</v>
      </c>
      <c r="M62" s="148"/>
      <c r="N62" s="148">
        <f>E62*M62</f>
        <v>0</v>
      </c>
      <c r="O62" s="149">
        <v>20</v>
      </c>
      <c r="P62" s="149" t="s">
        <v>145</v>
      </c>
      <c r="Q62" s="148"/>
      <c r="R62" s="148"/>
      <c r="S62" s="148"/>
      <c r="T62" s="152"/>
      <c r="U62" s="152"/>
      <c r="V62" s="152" t="s">
        <v>95</v>
      </c>
      <c r="W62" s="153"/>
      <c r="X62" s="146" t="s">
        <v>263</v>
      </c>
      <c r="Y62" s="146" t="s">
        <v>261</v>
      </c>
      <c r="Z62" s="149" t="s">
        <v>264</v>
      </c>
      <c r="AA62" s="146" t="s">
        <v>145</v>
      </c>
      <c r="AB62" s="149">
        <v>8</v>
      </c>
      <c r="AC62" s="149"/>
      <c r="AD62" s="149"/>
      <c r="AE62" s="149"/>
      <c r="AF62" s="149"/>
      <c r="AG62" s="149"/>
      <c r="AH62" s="149"/>
      <c r="AJ62" s="86" t="s">
        <v>265</v>
      </c>
      <c r="AK62" s="86" t="s">
        <v>149</v>
      </c>
    </row>
    <row r="63" spans="1:37" ht="25.5">
      <c r="A63" s="144">
        <v>25</v>
      </c>
      <c r="B63" s="154" t="s">
        <v>216</v>
      </c>
      <c r="C63" s="146" t="s">
        <v>266</v>
      </c>
      <c r="D63" s="147" t="s">
        <v>267</v>
      </c>
      <c r="E63" s="148">
        <v>1.8720000000000001</v>
      </c>
      <c r="F63" s="149" t="s">
        <v>165</v>
      </c>
      <c r="G63" s="150">
        <v>0</v>
      </c>
      <c r="H63" s="150">
        <f>ROUND(E63*G63,2)</f>
        <v>0</v>
      </c>
      <c r="I63" s="150"/>
      <c r="J63" s="150">
        <f>ROUND(E63*G63,2)</f>
        <v>0</v>
      </c>
      <c r="K63" s="151">
        <v>2.5211000000000001</v>
      </c>
      <c r="L63" s="151">
        <f>E63*K63</f>
        <v>4.7194992000000004</v>
      </c>
      <c r="M63" s="148"/>
      <c r="N63" s="148">
        <f>E63*M63</f>
        <v>0</v>
      </c>
      <c r="O63" s="149">
        <v>20</v>
      </c>
      <c r="P63" s="149" t="s">
        <v>145</v>
      </c>
      <c r="Q63" s="148"/>
      <c r="R63" s="148"/>
      <c r="S63" s="148"/>
      <c r="T63" s="152"/>
      <c r="U63" s="152"/>
      <c r="V63" s="152" t="s">
        <v>102</v>
      </c>
      <c r="W63" s="153">
        <v>1.879</v>
      </c>
      <c r="X63" s="146" t="s">
        <v>268</v>
      </c>
      <c r="Y63" s="146" t="s">
        <v>266</v>
      </c>
      <c r="Z63" s="149" t="s">
        <v>220</v>
      </c>
      <c r="AA63" s="149"/>
      <c r="AB63" s="149">
        <v>7</v>
      </c>
      <c r="AC63" s="149"/>
      <c r="AD63" s="149"/>
      <c r="AE63" s="149"/>
      <c r="AF63" s="149"/>
      <c r="AG63" s="149"/>
      <c r="AH63" s="149"/>
      <c r="AJ63" s="86" t="s">
        <v>148</v>
      </c>
      <c r="AK63" s="86" t="s">
        <v>149</v>
      </c>
    </row>
    <row r="64" spans="1:37">
      <c r="A64" s="144"/>
      <c r="B64" s="154"/>
      <c r="C64" s="146"/>
      <c r="D64" s="155" t="s">
        <v>221</v>
      </c>
      <c r="E64" s="156"/>
      <c r="F64" s="157"/>
      <c r="G64" s="158"/>
      <c r="H64" s="158"/>
      <c r="I64" s="158"/>
      <c r="J64" s="158"/>
      <c r="K64" s="159"/>
      <c r="L64" s="159"/>
      <c r="M64" s="156"/>
      <c r="N64" s="156"/>
      <c r="O64" s="157"/>
      <c r="P64" s="157"/>
      <c r="Q64" s="156"/>
      <c r="R64" s="156"/>
      <c r="S64" s="156"/>
      <c r="T64" s="160"/>
      <c r="U64" s="160"/>
      <c r="V64" s="160" t="s">
        <v>0</v>
      </c>
      <c r="W64" s="161"/>
      <c r="X64" s="157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</row>
    <row r="65" spans="1:37">
      <c r="A65" s="144">
        <v>26</v>
      </c>
      <c r="B65" s="154" t="s">
        <v>216</v>
      </c>
      <c r="C65" s="146" t="s">
        <v>269</v>
      </c>
      <c r="D65" s="147" t="s">
        <v>270</v>
      </c>
      <c r="E65" s="148">
        <v>4.4800000000000004</v>
      </c>
      <c r="F65" s="149" t="s">
        <v>144</v>
      </c>
      <c r="G65" s="150">
        <v>0</v>
      </c>
      <c r="H65" s="150">
        <f>ROUND(E65*G65,2)</f>
        <v>0</v>
      </c>
      <c r="I65" s="150"/>
      <c r="J65" s="150">
        <f>ROUND(E65*G65,2)</f>
        <v>0</v>
      </c>
      <c r="K65" s="151">
        <v>1.99E-3</v>
      </c>
      <c r="L65" s="151">
        <f>E65*K65</f>
        <v>8.9152000000000016E-3</v>
      </c>
      <c r="M65" s="148"/>
      <c r="N65" s="148">
        <f>E65*M65</f>
        <v>0</v>
      </c>
      <c r="O65" s="149">
        <v>20</v>
      </c>
      <c r="P65" s="149" t="s">
        <v>145</v>
      </c>
      <c r="Q65" s="148"/>
      <c r="R65" s="148"/>
      <c r="S65" s="148"/>
      <c r="T65" s="152"/>
      <c r="U65" s="152"/>
      <c r="V65" s="152" t="s">
        <v>102</v>
      </c>
      <c r="W65" s="153">
        <v>2.1949999999999998</v>
      </c>
      <c r="X65" s="146" t="s">
        <v>271</v>
      </c>
      <c r="Y65" s="146" t="s">
        <v>269</v>
      </c>
      <c r="Z65" s="149" t="s">
        <v>220</v>
      </c>
      <c r="AA65" s="149"/>
      <c r="AB65" s="149">
        <v>7</v>
      </c>
      <c r="AC65" s="149"/>
      <c r="AD65" s="149"/>
      <c r="AE65" s="149"/>
      <c r="AF65" s="149"/>
      <c r="AG65" s="149"/>
      <c r="AH65" s="149"/>
      <c r="AJ65" s="86" t="s">
        <v>148</v>
      </c>
      <c r="AK65" s="86" t="s">
        <v>149</v>
      </c>
    </row>
    <row r="66" spans="1:37">
      <c r="A66" s="144"/>
      <c r="B66" s="154"/>
      <c r="C66" s="146"/>
      <c r="D66" s="155" t="s">
        <v>272</v>
      </c>
      <c r="E66" s="156"/>
      <c r="F66" s="157"/>
      <c r="G66" s="158"/>
      <c r="H66" s="158"/>
      <c r="I66" s="158"/>
      <c r="J66" s="158"/>
      <c r="K66" s="159"/>
      <c r="L66" s="159"/>
      <c r="M66" s="156"/>
      <c r="N66" s="156"/>
      <c r="O66" s="157"/>
      <c r="P66" s="157"/>
      <c r="Q66" s="156"/>
      <c r="R66" s="156"/>
      <c r="S66" s="156"/>
      <c r="T66" s="160"/>
      <c r="U66" s="160"/>
      <c r="V66" s="160" t="s">
        <v>0</v>
      </c>
      <c r="W66" s="161"/>
      <c r="X66" s="157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</row>
    <row r="67" spans="1:37">
      <c r="A67" s="144"/>
      <c r="B67" s="154"/>
      <c r="C67" s="146"/>
      <c r="D67" s="155" t="s">
        <v>225</v>
      </c>
      <c r="E67" s="156"/>
      <c r="F67" s="157"/>
      <c r="G67" s="158"/>
      <c r="H67" s="158"/>
      <c r="I67" s="158"/>
      <c r="J67" s="158"/>
      <c r="K67" s="159"/>
      <c r="L67" s="159"/>
      <c r="M67" s="156"/>
      <c r="N67" s="156"/>
      <c r="O67" s="157"/>
      <c r="P67" s="157"/>
      <c r="Q67" s="156"/>
      <c r="R67" s="156"/>
      <c r="S67" s="156"/>
      <c r="T67" s="160"/>
      <c r="U67" s="160"/>
      <c r="V67" s="160" t="s">
        <v>0</v>
      </c>
      <c r="W67" s="161"/>
      <c r="X67" s="157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</row>
    <row r="68" spans="1:37">
      <c r="A68" s="144"/>
      <c r="B68" s="154"/>
      <c r="C68" s="146"/>
      <c r="D68" s="155" t="s">
        <v>273</v>
      </c>
      <c r="E68" s="156"/>
      <c r="F68" s="157"/>
      <c r="G68" s="158"/>
      <c r="H68" s="158"/>
      <c r="I68" s="158"/>
      <c r="J68" s="158"/>
      <c r="K68" s="159"/>
      <c r="L68" s="159"/>
      <c r="M68" s="156"/>
      <c r="N68" s="156"/>
      <c r="O68" s="157"/>
      <c r="P68" s="157"/>
      <c r="Q68" s="156"/>
      <c r="R68" s="156"/>
      <c r="S68" s="156"/>
      <c r="T68" s="160"/>
      <c r="U68" s="160"/>
      <c r="V68" s="160" t="s">
        <v>0</v>
      </c>
      <c r="W68" s="161"/>
      <c r="X68" s="157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</row>
    <row r="69" spans="1:37">
      <c r="A69" s="144"/>
      <c r="B69" s="154"/>
      <c r="C69" s="146"/>
      <c r="D69" s="155" t="s">
        <v>274</v>
      </c>
      <c r="E69" s="156"/>
      <c r="F69" s="157"/>
      <c r="G69" s="158"/>
      <c r="H69" s="158"/>
      <c r="I69" s="158"/>
      <c r="J69" s="158"/>
      <c r="K69" s="159"/>
      <c r="L69" s="159"/>
      <c r="M69" s="156"/>
      <c r="N69" s="156"/>
      <c r="O69" s="157"/>
      <c r="P69" s="157"/>
      <c r="Q69" s="156"/>
      <c r="R69" s="156"/>
      <c r="S69" s="156"/>
      <c r="T69" s="160"/>
      <c r="U69" s="160"/>
      <c r="V69" s="160" t="s">
        <v>0</v>
      </c>
      <c r="W69" s="161"/>
      <c r="X69" s="157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</row>
    <row r="70" spans="1:37">
      <c r="A70" s="144">
        <v>27</v>
      </c>
      <c r="B70" s="154" t="s">
        <v>216</v>
      </c>
      <c r="C70" s="146" t="s">
        <v>275</v>
      </c>
      <c r="D70" s="147" t="s">
        <v>276</v>
      </c>
      <c r="E70" s="148">
        <v>4.4800000000000004</v>
      </c>
      <c r="F70" s="149" t="s">
        <v>144</v>
      </c>
      <c r="G70" s="150">
        <v>0</v>
      </c>
      <c r="H70" s="150">
        <f>ROUND(E70*G70,2)</f>
        <v>0</v>
      </c>
      <c r="I70" s="150"/>
      <c r="J70" s="150">
        <f>ROUND(E70*G70,2)</f>
        <v>0</v>
      </c>
      <c r="K70" s="151"/>
      <c r="L70" s="151">
        <f>E70*K70</f>
        <v>0</v>
      </c>
      <c r="M70" s="148"/>
      <c r="N70" s="148">
        <f>E70*M70</f>
        <v>0</v>
      </c>
      <c r="O70" s="149">
        <v>20</v>
      </c>
      <c r="P70" s="149" t="s">
        <v>145</v>
      </c>
      <c r="Q70" s="148"/>
      <c r="R70" s="148"/>
      <c r="S70" s="148"/>
      <c r="T70" s="152"/>
      <c r="U70" s="152"/>
      <c r="V70" s="152" t="s">
        <v>102</v>
      </c>
      <c r="W70" s="153">
        <v>1.1830000000000001</v>
      </c>
      <c r="X70" s="146" t="s">
        <v>277</v>
      </c>
      <c r="Y70" s="146" t="s">
        <v>275</v>
      </c>
      <c r="Z70" s="149" t="s">
        <v>220</v>
      </c>
      <c r="AA70" s="149"/>
      <c r="AB70" s="149">
        <v>1</v>
      </c>
      <c r="AC70" s="149"/>
      <c r="AD70" s="149"/>
      <c r="AE70" s="149"/>
      <c r="AF70" s="149"/>
      <c r="AG70" s="149"/>
      <c r="AH70" s="149"/>
      <c r="AJ70" s="86" t="s">
        <v>148</v>
      </c>
      <c r="AK70" s="86" t="s">
        <v>149</v>
      </c>
    </row>
    <row r="71" spans="1:37">
      <c r="A71" s="144">
        <v>28</v>
      </c>
      <c r="B71" s="154" t="s">
        <v>216</v>
      </c>
      <c r="C71" s="146" t="s">
        <v>278</v>
      </c>
      <c r="D71" s="147" t="s">
        <v>279</v>
      </c>
      <c r="E71" s="148">
        <v>0.26200000000000001</v>
      </c>
      <c r="F71" s="149" t="s">
        <v>231</v>
      </c>
      <c r="G71" s="150">
        <v>0</v>
      </c>
      <c r="H71" s="150">
        <f>ROUND(E71*G71,2)</f>
        <v>0</v>
      </c>
      <c r="I71" s="150"/>
      <c r="J71" s="150">
        <f>ROUND(E71*G71,2)</f>
        <v>0</v>
      </c>
      <c r="K71" s="151">
        <v>1.0442400000000001</v>
      </c>
      <c r="L71" s="151">
        <f>E71*K71</f>
        <v>0.27359088000000004</v>
      </c>
      <c r="M71" s="148"/>
      <c r="N71" s="148">
        <f>E71*M71</f>
        <v>0</v>
      </c>
      <c r="O71" s="149">
        <v>20</v>
      </c>
      <c r="P71" s="149" t="s">
        <v>145</v>
      </c>
      <c r="Q71" s="148"/>
      <c r="R71" s="148"/>
      <c r="S71" s="148"/>
      <c r="T71" s="152"/>
      <c r="U71" s="152"/>
      <c r="V71" s="152" t="s">
        <v>102</v>
      </c>
      <c r="W71" s="153">
        <v>13.208</v>
      </c>
      <c r="X71" s="146" t="s">
        <v>280</v>
      </c>
      <c r="Y71" s="146" t="s">
        <v>278</v>
      </c>
      <c r="Z71" s="149" t="s">
        <v>220</v>
      </c>
      <c r="AA71" s="149"/>
      <c r="AB71" s="149">
        <v>1</v>
      </c>
      <c r="AC71" s="149"/>
      <c r="AD71" s="149"/>
      <c r="AE71" s="149"/>
      <c r="AF71" s="149"/>
      <c r="AG71" s="149"/>
      <c r="AH71" s="149"/>
      <c r="AJ71" s="86" t="s">
        <v>148</v>
      </c>
      <c r="AK71" s="86" t="s">
        <v>149</v>
      </c>
    </row>
    <row r="72" spans="1:37">
      <c r="A72" s="144"/>
      <c r="B72" s="154"/>
      <c r="C72" s="146"/>
      <c r="D72" s="155" t="s">
        <v>233</v>
      </c>
      <c r="E72" s="156"/>
      <c r="F72" s="157"/>
      <c r="G72" s="158"/>
      <c r="H72" s="158"/>
      <c r="I72" s="158"/>
      <c r="J72" s="158"/>
      <c r="K72" s="159"/>
      <c r="L72" s="159"/>
      <c r="M72" s="156"/>
      <c r="N72" s="156"/>
      <c r="O72" s="157"/>
      <c r="P72" s="157"/>
      <c r="Q72" s="156"/>
      <c r="R72" s="156"/>
      <c r="S72" s="156"/>
      <c r="T72" s="160"/>
      <c r="U72" s="160"/>
      <c r="V72" s="160" t="s">
        <v>0</v>
      </c>
      <c r="W72" s="161"/>
      <c r="X72" s="157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</row>
    <row r="73" spans="1:37">
      <c r="A73" s="144"/>
      <c r="B73" s="154"/>
      <c r="C73" s="146"/>
      <c r="D73" s="155" t="s">
        <v>234</v>
      </c>
      <c r="E73" s="156"/>
      <c r="F73" s="157"/>
      <c r="G73" s="158"/>
      <c r="H73" s="158"/>
      <c r="I73" s="158"/>
      <c r="J73" s="158"/>
      <c r="K73" s="159"/>
      <c r="L73" s="159"/>
      <c r="M73" s="156"/>
      <c r="N73" s="156"/>
      <c r="O73" s="157"/>
      <c r="P73" s="157"/>
      <c r="Q73" s="156"/>
      <c r="R73" s="156"/>
      <c r="S73" s="156"/>
      <c r="T73" s="160"/>
      <c r="U73" s="160"/>
      <c r="V73" s="160" t="s">
        <v>0</v>
      </c>
      <c r="W73" s="161"/>
      <c r="X73" s="157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</row>
    <row r="74" spans="1:37" ht="25.5">
      <c r="A74" s="144">
        <v>29</v>
      </c>
      <c r="B74" s="154" t="s">
        <v>281</v>
      </c>
      <c r="C74" s="146" t="s">
        <v>282</v>
      </c>
      <c r="D74" s="147" t="s">
        <v>283</v>
      </c>
      <c r="E74" s="148">
        <v>1</v>
      </c>
      <c r="F74" s="149" t="s">
        <v>238</v>
      </c>
      <c r="G74" s="150">
        <v>0</v>
      </c>
      <c r="H74" s="150">
        <f>ROUND(E74*G74,2)</f>
        <v>0</v>
      </c>
      <c r="I74" s="150"/>
      <c r="J74" s="150">
        <f>ROUND(E74*G74,2)</f>
        <v>0</v>
      </c>
      <c r="K74" s="151">
        <v>0.17549000000000001</v>
      </c>
      <c r="L74" s="151">
        <f>E74*K74</f>
        <v>0.17549000000000001</v>
      </c>
      <c r="M74" s="148"/>
      <c r="N74" s="148">
        <f>E74*M74</f>
        <v>0</v>
      </c>
      <c r="O74" s="149">
        <v>20</v>
      </c>
      <c r="P74" s="149" t="s">
        <v>145</v>
      </c>
      <c r="Q74" s="148"/>
      <c r="R74" s="148"/>
      <c r="S74" s="148"/>
      <c r="T74" s="152"/>
      <c r="U74" s="152"/>
      <c r="V74" s="152" t="s">
        <v>102</v>
      </c>
      <c r="W74" s="153">
        <v>1.5780000000000001</v>
      </c>
      <c r="X74" s="146" t="s">
        <v>284</v>
      </c>
      <c r="Y74" s="146" t="s">
        <v>282</v>
      </c>
      <c r="Z74" s="149" t="s">
        <v>285</v>
      </c>
      <c r="AA74" s="149"/>
      <c r="AB74" s="149">
        <v>1</v>
      </c>
      <c r="AC74" s="149"/>
      <c r="AD74" s="149"/>
      <c r="AE74" s="149"/>
      <c r="AF74" s="149"/>
      <c r="AG74" s="149"/>
      <c r="AH74" s="149"/>
      <c r="AJ74" s="86" t="s">
        <v>148</v>
      </c>
      <c r="AK74" s="86" t="s">
        <v>149</v>
      </c>
    </row>
    <row r="75" spans="1:37">
      <c r="A75" s="144"/>
      <c r="B75" s="154"/>
      <c r="C75" s="146"/>
      <c r="D75" s="162" t="s">
        <v>286</v>
      </c>
      <c r="E75" s="163">
        <f>J75</f>
        <v>0</v>
      </c>
      <c r="F75" s="149"/>
      <c r="G75" s="150"/>
      <c r="H75" s="163">
        <f>SUM(H60:H74)</f>
        <v>0</v>
      </c>
      <c r="I75" s="163">
        <f>SUM(I60:I74)</f>
        <v>0</v>
      </c>
      <c r="J75" s="163">
        <f>SUM(J60:J74)</f>
        <v>0</v>
      </c>
      <c r="K75" s="151"/>
      <c r="L75" s="164">
        <f>SUM(L60:L74)</f>
        <v>6.9418952800000007</v>
      </c>
      <c r="M75" s="148"/>
      <c r="N75" s="165">
        <f>SUM(N60:N74)</f>
        <v>0</v>
      </c>
      <c r="O75" s="149"/>
      <c r="P75" s="149"/>
      <c r="Q75" s="148"/>
      <c r="R75" s="148"/>
      <c r="S75" s="148"/>
      <c r="T75" s="152"/>
      <c r="U75" s="152"/>
      <c r="V75" s="152"/>
      <c r="W75" s="153">
        <f>SUM(W60:W74)</f>
        <v>20.835999999999999</v>
      </c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</row>
    <row r="76" spans="1:37">
      <c r="A76" s="144"/>
      <c r="B76" s="146" t="s">
        <v>287</v>
      </c>
      <c r="C76" s="146"/>
      <c r="D76" s="147"/>
      <c r="E76" s="148"/>
      <c r="F76" s="149"/>
      <c r="G76" s="150"/>
      <c r="H76" s="150"/>
      <c r="I76" s="150"/>
      <c r="J76" s="150"/>
      <c r="K76" s="151"/>
      <c r="L76" s="151"/>
      <c r="M76" s="148"/>
      <c r="N76" s="148"/>
      <c r="O76" s="149"/>
      <c r="P76" s="149"/>
      <c r="Q76" s="148"/>
      <c r="R76" s="148"/>
      <c r="S76" s="148"/>
      <c r="T76" s="152"/>
      <c r="U76" s="152"/>
      <c r="V76" s="152"/>
      <c r="W76" s="153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</row>
    <row r="77" spans="1:37" ht="25.5">
      <c r="A77" s="144">
        <v>30</v>
      </c>
      <c r="B77" s="154" t="s">
        <v>141</v>
      </c>
      <c r="C77" s="146" t="s">
        <v>288</v>
      </c>
      <c r="D77" s="147" t="s">
        <v>289</v>
      </c>
      <c r="E77" s="148">
        <v>11.4</v>
      </c>
      <c r="F77" s="149" t="s">
        <v>144</v>
      </c>
      <c r="G77" s="150">
        <v>0</v>
      </c>
      <c r="H77" s="150">
        <f>ROUND(E77*G77,2)</f>
        <v>0</v>
      </c>
      <c r="I77" s="150"/>
      <c r="J77" s="150">
        <f>ROUND(E77*G77,2)</f>
        <v>0</v>
      </c>
      <c r="K77" s="151">
        <v>0.48574000000000001</v>
      </c>
      <c r="L77" s="151">
        <f>E77*K77</f>
        <v>5.5374360000000005</v>
      </c>
      <c r="M77" s="148"/>
      <c r="N77" s="148">
        <f>E77*M77</f>
        <v>0</v>
      </c>
      <c r="O77" s="149">
        <v>20</v>
      </c>
      <c r="P77" s="149" t="s">
        <v>145</v>
      </c>
      <c r="Q77" s="148"/>
      <c r="R77" s="148"/>
      <c r="S77" s="148"/>
      <c r="T77" s="152"/>
      <c r="U77" s="152"/>
      <c r="V77" s="152" t="s">
        <v>102</v>
      </c>
      <c r="W77" s="153">
        <v>0.61599999999999999</v>
      </c>
      <c r="X77" s="146" t="s">
        <v>290</v>
      </c>
      <c r="Y77" s="146" t="s">
        <v>288</v>
      </c>
      <c r="Z77" s="149" t="s">
        <v>291</v>
      </c>
      <c r="AA77" s="149"/>
      <c r="AB77" s="149">
        <v>1</v>
      </c>
      <c r="AC77" s="149"/>
      <c r="AD77" s="149"/>
      <c r="AE77" s="149"/>
      <c r="AF77" s="149"/>
      <c r="AG77" s="149"/>
      <c r="AH77" s="149"/>
      <c r="AJ77" s="86" t="s">
        <v>148</v>
      </c>
      <c r="AK77" s="86" t="s">
        <v>149</v>
      </c>
    </row>
    <row r="78" spans="1:37">
      <c r="A78" s="144"/>
      <c r="B78" s="154"/>
      <c r="C78" s="146"/>
      <c r="D78" s="155" t="s">
        <v>150</v>
      </c>
      <c r="E78" s="156"/>
      <c r="F78" s="157"/>
      <c r="G78" s="158"/>
      <c r="H78" s="158"/>
      <c r="I78" s="158"/>
      <c r="J78" s="158"/>
      <c r="K78" s="159"/>
      <c r="L78" s="159"/>
      <c r="M78" s="156"/>
      <c r="N78" s="156"/>
      <c r="O78" s="157"/>
      <c r="P78" s="157"/>
      <c r="Q78" s="156"/>
      <c r="R78" s="156"/>
      <c r="S78" s="156"/>
      <c r="T78" s="160"/>
      <c r="U78" s="160"/>
      <c r="V78" s="160" t="s">
        <v>0</v>
      </c>
      <c r="W78" s="161"/>
      <c r="X78" s="157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</row>
    <row r="79" spans="1:37" ht="25.5">
      <c r="A79" s="144">
        <v>31</v>
      </c>
      <c r="B79" s="154" t="s">
        <v>168</v>
      </c>
      <c r="C79" s="146" t="s">
        <v>292</v>
      </c>
      <c r="D79" s="147" t="s">
        <v>293</v>
      </c>
      <c r="E79" s="148">
        <v>11.4</v>
      </c>
      <c r="F79" s="149" t="s">
        <v>144</v>
      </c>
      <c r="G79" s="150">
        <v>0</v>
      </c>
      <c r="H79" s="150">
        <f>ROUND(E79*G79,2)</f>
        <v>0</v>
      </c>
      <c r="I79" s="150"/>
      <c r="J79" s="150">
        <f>ROUND(E79*G79,2)</f>
        <v>0</v>
      </c>
      <c r="K79" s="151">
        <v>5.6100000000000004E-3</v>
      </c>
      <c r="L79" s="151">
        <f>E79*K79</f>
        <v>6.3954000000000011E-2</v>
      </c>
      <c r="M79" s="148"/>
      <c r="N79" s="148">
        <f>E79*M79</f>
        <v>0</v>
      </c>
      <c r="O79" s="149">
        <v>20</v>
      </c>
      <c r="P79" s="149" t="s">
        <v>145</v>
      </c>
      <c r="Q79" s="148"/>
      <c r="R79" s="148"/>
      <c r="S79" s="148"/>
      <c r="T79" s="152"/>
      <c r="U79" s="152"/>
      <c r="V79" s="152" t="s">
        <v>102</v>
      </c>
      <c r="W79" s="153">
        <v>4.5999999999999999E-2</v>
      </c>
      <c r="X79" s="146" t="s">
        <v>294</v>
      </c>
      <c r="Y79" s="146" t="s">
        <v>292</v>
      </c>
      <c r="Z79" s="149" t="s">
        <v>295</v>
      </c>
      <c r="AA79" s="149"/>
      <c r="AB79" s="149">
        <v>7</v>
      </c>
      <c r="AC79" s="149"/>
      <c r="AD79" s="149"/>
      <c r="AE79" s="149"/>
      <c r="AF79" s="149"/>
      <c r="AG79" s="149"/>
      <c r="AH79" s="149"/>
      <c r="AJ79" s="86" t="s">
        <v>148</v>
      </c>
      <c r="AK79" s="86" t="s">
        <v>149</v>
      </c>
    </row>
    <row r="80" spans="1:37">
      <c r="A80" s="144"/>
      <c r="B80" s="154"/>
      <c r="C80" s="146"/>
      <c r="D80" s="155" t="s">
        <v>150</v>
      </c>
      <c r="E80" s="156"/>
      <c r="F80" s="157"/>
      <c r="G80" s="158"/>
      <c r="H80" s="158"/>
      <c r="I80" s="158"/>
      <c r="J80" s="158"/>
      <c r="K80" s="159"/>
      <c r="L80" s="159"/>
      <c r="M80" s="156"/>
      <c r="N80" s="156"/>
      <c r="O80" s="157"/>
      <c r="P80" s="157"/>
      <c r="Q80" s="156"/>
      <c r="R80" s="156"/>
      <c r="S80" s="156"/>
      <c r="T80" s="160"/>
      <c r="U80" s="160"/>
      <c r="V80" s="160" t="s">
        <v>0</v>
      </c>
      <c r="W80" s="161"/>
      <c r="X80" s="157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</row>
    <row r="81" spans="1:37" ht="25.5">
      <c r="A81" s="144">
        <v>32</v>
      </c>
      <c r="B81" s="154" t="s">
        <v>141</v>
      </c>
      <c r="C81" s="146" t="s">
        <v>296</v>
      </c>
      <c r="D81" s="147" t="s">
        <v>297</v>
      </c>
      <c r="E81" s="148">
        <v>11.4</v>
      </c>
      <c r="F81" s="149" t="s">
        <v>144</v>
      </c>
      <c r="G81" s="150">
        <v>0</v>
      </c>
      <c r="H81" s="150">
        <f>ROUND(E81*G81,2)</f>
        <v>0</v>
      </c>
      <c r="I81" s="150"/>
      <c r="J81" s="150">
        <f>ROUND(E81*G81,2)</f>
        <v>0</v>
      </c>
      <c r="K81" s="151">
        <v>0.22500999999999999</v>
      </c>
      <c r="L81" s="151">
        <f>E81*K81</f>
        <v>2.5651139999999999</v>
      </c>
      <c r="M81" s="148"/>
      <c r="N81" s="148">
        <f>E81*M81</f>
        <v>0</v>
      </c>
      <c r="O81" s="149">
        <v>20</v>
      </c>
      <c r="P81" s="149" t="s">
        <v>145</v>
      </c>
      <c r="Q81" s="148"/>
      <c r="R81" s="148"/>
      <c r="S81" s="148"/>
      <c r="T81" s="152"/>
      <c r="U81" s="152"/>
      <c r="V81" s="152" t="s">
        <v>102</v>
      </c>
      <c r="W81" s="153">
        <v>0.308</v>
      </c>
      <c r="X81" s="146" t="s">
        <v>298</v>
      </c>
      <c r="Y81" s="146" t="s">
        <v>296</v>
      </c>
      <c r="Z81" s="149" t="s">
        <v>295</v>
      </c>
      <c r="AA81" s="149"/>
      <c r="AB81" s="149">
        <v>7</v>
      </c>
      <c r="AC81" s="149"/>
      <c r="AD81" s="149"/>
      <c r="AE81" s="149"/>
      <c r="AF81" s="149"/>
      <c r="AG81" s="149"/>
      <c r="AH81" s="149"/>
      <c r="AJ81" s="86" t="s">
        <v>148</v>
      </c>
      <c r="AK81" s="86" t="s">
        <v>149</v>
      </c>
    </row>
    <row r="82" spans="1:37" ht="25.5">
      <c r="A82" s="144">
        <v>33</v>
      </c>
      <c r="B82" s="154" t="s">
        <v>141</v>
      </c>
      <c r="C82" s="146" t="s">
        <v>299</v>
      </c>
      <c r="D82" s="147" t="s">
        <v>300</v>
      </c>
      <c r="E82" s="148">
        <v>11.4</v>
      </c>
      <c r="F82" s="149" t="s">
        <v>144</v>
      </c>
      <c r="G82" s="150">
        <v>0</v>
      </c>
      <c r="H82" s="150">
        <f>ROUND(E82*G82,2)</f>
        <v>0</v>
      </c>
      <c r="I82" s="150"/>
      <c r="J82" s="150">
        <f>ROUND(E82*G82,2)</f>
        <v>0</v>
      </c>
      <c r="K82" s="151">
        <v>0.15104000000000001</v>
      </c>
      <c r="L82" s="151">
        <f>E82*K82</f>
        <v>1.7218560000000001</v>
      </c>
      <c r="M82" s="148"/>
      <c r="N82" s="148">
        <f>E82*M82</f>
        <v>0</v>
      </c>
      <c r="O82" s="149">
        <v>20</v>
      </c>
      <c r="P82" s="149" t="s">
        <v>145</v>
      </c>
      <c r="Q82" s="148"/>
      <c r="R82" s="148"/>
      <c r="S82" s="148"/>
      <c r="T82" s="152"/>
      <c r="U82" s="152"/>
      <c r="V82" s="152" t="s">
        <v>102</v>
      </c>
      <c r="W82" s="153">
        <v>0.86599999999999999</v>
      </c>
      <c r="X82" s="146" t="s">
        <v>301</v>
      </c>
      <c r="Y82" s="146" t="s">
        <v>299</v>
      </c>
      <c r="Z82" s="149" t="s">
        <v>295</v>
      </c>
      <c r="AA82" s="149"/>
      <c r="AB82" s="149">
        <v>7</v>
      </c>
      <c r="AC82" s="149"/>
      <c r="AD82" s="149"/>
      <c r="AE82" s="149"/>
      <c r="AF82" s="149"/>
      <c r="AG82" s="149"/>
      <c r="AH82" s="149"/>
      <c r="AJ82" s="86" t="s">
        <v>148</v>
      </c>
      <c r="AK82" s="86" t="s">
        <v>149</v>
      </c>
    </row>
    <row r="83" spans="1:37">
      <c r="A83" s="144">
        <v>34</v>
      </c>
      <c r="B83" s="154" t="s">
        <v>168</v>
      </c>
      <c r="C83" s="146" t="s">
        <v>302</v>
      </c>
      <c r="D83" s="147" t="s">
        <v>303</v>
      </c>
      <c r="E83" s="148">
        <v>8</v>
      </c>
      <c r="F83" s="149" t="s">
        <v>238</v>
      </c>
      <c r="G83" s="150">
        <v>0</v>
      </c>
      <c r="H83" s="150">
        <f>ROUND(E83*G83,2)</f>
        <v>0</v>
      </c>
      <c r="I83" s="150"/>
      <c r="J83" s="150">
        <f>ROUND(E83*G83,2)</f>
        <v>0</v>
      </c>
      <c r="K83" s="151"/>
      <c r="L83" s="151">
        <f>E83*K83</f>
        <v>0</v>
      </c>
      <c r="M83" s="148"/>
      <c r="N83" s="148">
        <f>E83*M83</f>
        <v>0</v>
      </c>
      <c r="O83" s="149">
        <v>20</v>
      </c>
      <c r="P83" s="149" t="s">
        <v>145</v>
      </c>
      <c r="Q83" s="148"/>
      <c r="R83" s="148"/>
      <c r="S83" s="148"/>
      <c r="T83" s="152"/>
      <c r="U83" s="152"/>
      <c r="V83" s="152" t="s">
        <v>102</v>
      </c>
      <c r="W83" s="153">
        <v>1.6240000000000001</v>
      </c>
      <c r="X83" s="146" t="s">
        <v>304</v>
      </c>
      <c r="Y83" s="146" t="s">
        <v>302</v>
      </c>
      <c r="Z83" s="149" t="s">
        <v>295</v>
      </c>
      <c r="AA83" s="149"/>
      <c r="AB83" s="149">
        <v>1</v>
      </c>
      <c r="AC83" s="149"/>
      <c r="AD83" s="149"/>
      <c r="AE83" s="149"/>
      <c r="AF83" s="149"/>
      <c r="AG83" s="149"/>
      <c r="AH83" s="149"/>
      <c r="AJ83" s="86" t="s">
        <v>148</v>
      </c>
      <c r="AK83" s="86" t="s">
        <v>149</v>
      </c>
    </row>
    <row r="84" spans="1:37">
      <c r="A84" s="144"/>
      <c r="B84" s="154"/>
      <c r="C84" s="146"/>
      <c r="D84" s="155" t="s">
        <v>305</v>
      </c>
      <c r="E84" s="156"/>
      <c r="F84" s="157"/>
      <c r="G84" s="158"/>
      <c r="H84" s="158"/>
      <c r="I84" s="158"/>
      <c r="J84" s="158"/>
      <c r="K84" s="159"/>
      <c r="L84" s="159"/>
      <c r="M84" s="156"/>
      <c r="N84" s="156"/>
      <c r="O84" s="157"/>
      <c r="P84" s="157"/>
      <c r="Q84" s="156"/>
      <c r="R84" s="156"/>
      <c r="S84" s="156"/>
      <c r="T84" s="160"/>
      <c r="U84" s="160"/>
      <c r="V84" s="160" t="s">
        <v>0</v>
      </c>
      <c r="W84" s="161"/>
      <c r="X84" s="157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</row>
    <row r="85" spans="1:37">
      <c r="A85" s="144"/>
      <c r="B85" s="154"/>
      <c r="C85" s="146"/>
      <c r="D85" s="155" t="s">
        <v>306</v>
      </c>
      <c r="E85" s="156"/>
      <c r="F85" s="157"/>
      <c r="G85" s="158"/>
      <c r="H85" s="158"/>
      <c r="I85" s="158"/>
      <c r="J85" s="158"/>
      <c r="K85" s="159"/>
      <c r="L85" s="159"/>
      <c r="M85" s="156"/>
      <c r="N85" s="156"/>
      <c r="O85" s="157"/>
      <c r="P85" s="157"/>
      <c r="Q85" s="156"/>
      <c r="R85" s="156"/>
      <c r="S85" s="156"/>
      <c r="T85" s="160"/>
      <c r="U85" s="160"/>
      <c r="V85" s="160" t="s">
        <v>0</v>
      </c>
      <c r="W85" s="161"/>
      <c r="X85" s="157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</row>
    <row r="86" spans="1:37">
      <c r="A86" s="144">
        <v>35</v>
      </c>
      <c r="B86" s="154" t="s">
        <v>168</v>
      </c>
      <c r="C86" s="146" t="s">
        <v>307</v>
      </c>
      <c r="D86" s="147" t="s">
        <v>308</v>
      </c>
      <c r="E86" s="148">
        <v>8</v>
      </c>
      <c r="F86" s="149" t="s">
        <v>238</v>
      </c>
      <c r="G86" s="150">
        <v>0</v>
      </c>
      <c r="H86" s="150">
        <f>ROUND(E86*G86,2)</f>
        <v>0</v>
      </c>
      <c r="I86" s="150"/>
      <c r="J86" s="150">
        <f>ROUND(E86*G86,2)</f>
        <v>0</v>
      </c>
      <c r="K86" s="151"/>
      <c r="L86" s="151">
        <f>E86*K86</f>
        <v>0</v>
      </c>
      <c r="M86" s="148"/>
      <c r="N86" s="148">
        <f>E86*M86</f>
        <v>0</v>
      </c>
      <c r="O86" s="149">
        <v>20</v>
      </c>
      <c r="P86" s="149" t="s">
        <v>145</v>
      </c>
      <c r="Q86" s="148"/>
      <c r="R86" s="148"/>
      <c r="S86" s="148"/>
      <c r="T86" s="152"/>
      <c r="U86" s="152"/>
      <c r="V86" s="152" t="s">
        <v>102</v>
      </c>
      <c r="W86" s="153">
        <v>0.96799999999999997</v>
      </c>
      <c r="X86" s="146" t="s">
        <v>309</v>
      </c>
      <c r="Y86" s="146" t="s">
        <v>307</v>
      </c>
      <c r="Z86" s="149" t="s">
        <v>295</v>
      </c>
      <c r="AA86" s="149"/>
      <c r="AB86" s="149">
        <v>1</v>
      </c>
      <c r="AC86" s="149"/>
      <c r="AD86" s="149"/>
      <c r="AE86" s="149"/>
      <c r="AF86" s="149"/>
      <c r="AG86" s="149"/>
      <c r="AH86" s="149"/>
      <c r="AJ86" s="86" t="s">
        <v>148</v>
      </c>
      <c r="AK86" s="86" t="s">
        <v>149</v>
      </c>
    </row>
    <row r="87" spans="1:37" ht="25.5">
      <c r="A87" s="144">
        <v>36</v>
      </c>
      <c r="B87" s="154" t="s">
        <v>168</v>
      </c>
      <c r="C87" s="146" t="s">
        <v>310</v>
      </c>
      <c r="D87" s="147" t="s">
        <v>311</v>
      </c>
      <c r="E87" s="148">
        <v>168</v>
      </c>
      <c r="F87" s="149" t="s">
        <v>238</v>
      </c>
      <c r="G87" s="150">
        <v>0</v>
      </c>
      <c r="H87" s="150">
        <f>ROUND(E87*G87,2)</f>
        <v>0</v>
      </c>
      <c r="I87" s="150"/>
      <c r="J87" s="150">
        <f>ROUND(E87*G87,2)</f>
        <v>0</v>
      </c>
      <c r="K87" s="151"/>
      <c r="L87" s="151">
        <f>E87*K87</f>
        <v>0</v>
      </c>
      <c r="M87" s="148"/>
      <c r="N87" s="148">
        <f>E87*M87</f>
        <v>0</v>
      </c>
      <c r="O87" s="149">
        <v>20</v>
      </c>
      <c r="P87" s="149" t="s">
        <v>145</v>
      </c>
      <c r="Q87" s="148"/>
      <c r="R87" s="148"/>
      <c r="S87" s="148"/>
      <c r="T87" s="152"/>
      <c r="U87" s="152"/>
      <c r="V87" s="152" t="s">
        <v>102</v>
      </c>
      <c r="W87" s="153"/>
      <c r="X87" s="146" t="s">
        <v>312</v>
      </c>
      <c r="Y87" s="146" t="s">
        <v>310</v>
      </c>
      <c r="Z87" s="149" t="s">
        <v>295</v>
      </c>
      <c r="AA87" s="149"/>
      <c r="AB87" s="149">
        <v>1</v>
      </c>
      <c r="AC87" s="149"/>
      <c r="AD87" s="149"/>
      <c r="AE87" s="149"/>
      <c r="AF87" s="149"/>
      <c r="AG87" s="149"/>
      <c r="AH87" s="149"/>
      <c r="AJ87" s="86" t="s">
        <v>148</v>
      </c>
      <c r="AK87" s="86" t="s">
        <v>149</v>
      </c>
    </row>
    <row r="88" spans="1:37">
      <c r="A88" s="144"/>
      <c r="B88" s="154"/>
      <c r="C88" s="146"/>
      <c r="D88" s="155" t="s">
        <v>313</v>
      </c>
      <c r="E88" s="156"/>
      <c r="F88" s="157"/>
      <c r="G88" s="158"/>
      <c r="H88" s="158"/>
      <c r="I88" s="158"/>
      <c r="J88" s="158"/>
      <c r="K88" s="159"/>
      <c r="L88" s="159"/>
      <c r="M88" s="156"/>
      <c r="N88" s="156"/>
      <c r="O88" s="157"/>
      <c r="P88" s="157"/>
      <c r="Q88" s="156"/>
      <c r="R88" s="156"/>
      <c r="S88" s="156"/>
      <c r="T88" s="160"/>
      <c r="U88" s="160"/>
      <c r="V88" s="160" t="s">
        <v>0</v>
      </c>
      <c r="W88" s="161"/>
      <c r="X88" s="157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</row>
    <row r="89" spans="1:37">
      <c r="A89" s="144"/>
      <c r="B89" s="154"/>
      <c r="C89" s="146"/>
      <c r="D89" s="155" t="s">
        <v>314</v>
      </c>
      <c r="E89" s="156"/>
      <c r="F89" s="157"/>
      <c r="G89" s="158"/>
      <c r="H89" s="158"/>
      <c r="I89" s="158"/>
      <c r="J89" s="158"/>
      <c r="K89" s="159"/>
      <c r="L89" s="159"/>
      <c r="M89" s="156"/>
      <c r="N89" s="156"/>
      <c r="O89" s="157"/>
      <c r="P89" s="157"/>
      <c r="Q89" s="156"/>
      <c r="R89" s="156"/>
      <c r="S89" s="156"/>
      <c r="T89" s="160"/>
      <c r="U89" s="160"/>
      <c r="V89" s="160" t="s">
        <v>0</v>
      </c>
      <c r="W89" s="161"/>
      <c r="X89" s="157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</row>
    <row r="90" spans="1:37">
      <c r="A90" s="144"/>
      <c r="B90" s="154"/>
      <c r="C90" s="146"/>
      <c r="D90" s="162" t="s">
        <v>315</v>
      </c>
      <c r="E90" s="163">
        <f>J90</f>
        <v>0</v>
      </c>
      <c r="F90" s="149"/>
      <c r="G90" s="150"/>
      <c r="H90" s="163">
        <f>SUM(H76:H89)</f>
        <v>0</v>
      </c>
      <c r="I90" s="163">
        <f>SUM(I76:I89)</f>
        <v>0</v>
      </c>
      <c r="J90" s="163">
        <f>SUM(J76:J89)</f>
        <v>0</v>
      </c>
      <c r="K90" s="151"/>
      <c r="L90" s="164">
        <f>SUM(L76:L89)</f>
        <v>9.8883600000000005</v>
      </c>
      <c r="M90" s="148"/>
      <c r="N90" s="165">
        <f>SUM(N76:N89)</f>
        <v>0</v>
      </c>
      <c r="O90" s="149"/>
      <c r="P90" s="149"/>
      <c r="Q90" s="148"/>
      <c r="R90" s="148"/>
      <c r="S90" s="148"/>
      <c r="T90" s="152"/>
      <c r="U90" s="152"/>
      <c r="V90" s="152"/>
      <c r="W90" s="153">
        <f>SUM(W76:W89)</f>
        <v>4.4279999999999999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</row>
    <row r="91" spans="1:37">
      <c r="A91" s="144"/>
      <c r="B91" s="146" t="s">
        <v>316</v>
      </c>
      <c r="C91" s="146"/>
      <c r="D91" s="147"/>
      <c r="E91" s="148"/>
      <c r="F91" s="149"/>
      <c r="G91" s="150"/>
      <c r="H91" s="150"/>
      <c r="I91" s="150"/>
      <c r="J91" s="150"/>
      <c r="K91" s="151"/>
      <c r="L91" s="151"/>
      <c r="M91" s="148"/>
      <c r="N91" s="148"/>
      <c r="O91" s="149"/>
      <c r="P91" s="149"/>
      <c r="Q91" s="148"/>
      <c r="R91" s="148"/>
      <c r="S91" s="148"/>
      <c r="T91" s="152"/>
      <c r="U91" s="152"/>
      <c r="V91" s="152"/>
      <c r="W91" s="153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</row>
    <row r="92" spans="1:37" ht="25.5">
      <c r="A92" s="144">
        <v>37</v>
      </c>
      <c r="B92" s="154" t="s">
        <v>281</v>
      </c>
      <c r="C92" s="146" t="s">
        <v>317</v>
      </c>
      <c r="D92" s="147" t="s">
        <v>318</v>
      </c>
      <c r="E92" s="148">
        <v>1</v>
      </c>
      <c r="F92" s="149" t="s">
        <v>238</v>
      </c>
      <c r="G92" s="150">
        <v>0</v>
      </c>
      <c r="H92" s="150">
        <f>ROUND(E92*G92,2)</f>
        <v>0</v>
      </c>
      <c r="I92" s="150"/>
      <c r="J92" s="150">
        <f>ROUND(E92*G92,2)</f>
        <v>0</v>
      </c>
      <c r="K92" s="151">
        <v>7.0200000000000002E-3</v>
      </c>
      <c r="L92" s="151">
        <f>E92*K92</f>
        <v>7.0200000000000002E-3</v>
      </c>
      <c r="M92" s="148"/>
      <c r="N92" s="148">
        <f>E92*M92</f>
        <v>0</v>
      </c>
      <c r="O92" s="149">
        <v>20</v>
      </c>
      <c r="P92" s="149" t="s">
        <v>145</v>
      </c>
      <c r="Q92" s="148"/>
      <c r="R92" s="148"/>
      <c r="S92" s="148"/>
      <c r="T92" s="152"/>
      <c r="U92" s="152"/>
      <c r="V92" s="152" t="s">
        <v>102</v>
      </c>
      <c r="W92" s="153">
        <v>1.5169999999999999</v>
      </c>
      <c r="X92" s="146" t="s">
        <v>319</v>
      </c>
      <c r="Y92" s="146" t="s">
        <v>317</v>
      </c>
      <c r="Z92" s="149" t="s">
        <v>285</v>
      </c>
      <c r="AA92" s="149"/>
      <c r="AB92" s="149">
        <v>1</v>
      </c>
      <c r="AC92" s="149"/>
      <c r="AD92" s="149"/>
      <c r="AE92" s="149"/>
      <c r="AF92" s="149"/>
      <c r="AG92" s="149"/>
      <c r="AH92" s="149"/>
      <c r="AJ92" s="86" t="s">
        <v>148</v>
      </c>
      <c r="AK92" s="86" t="s">
        <v>149</v>
      </c>
    </row>
    <row r="93" spans="1:37" ht="25.5">
      <c r="A93" s="144">
        <v>38</v>
      </c>
      <c r="B93" s="154" t="s">
        <v>260</v>
      </c>
      <c r="C93" s="146" t="s">
        <v>320</v>
      </c>
      <c r="D93" s="147" t="s">
        <v>321</v>
      </c>
      <c r="E93" s="148">
        <v>1</v>
      </c>
      <c r="F93" s="149" t="s">
        <v>238</v>
      </c>
      <c r="G93" s="150">
        <v>0</v>
      </c>
      <c r="H93" s="150"/>
      <c r="I93" s="150">
        <f>ROUND(E93*G93,2)</f>
        <v>0</v>
      </c>
      <c r="J93" s="150">
        <f>ROUND(E93*G93,2)</f>
        <v>0</v>
      </c>
      <c r="K93" s="151">
        <v>0.104</v>
      </c>
      <c r="L93" s="151">
        <f>E93*K93</f>
        <v>0.104</v>
      </c>
      <c r="M93" s="148"/>
      <c r="N93" s="148">
        <f>E93*M93</f>
        <v>0</v>
      </c>
      <c r="O93" s="149">
        <v>20</v>
      </c>
      <c r="P93" s="149" t="s">
        <v>145</v>
      </c>
      <c r="Q93" s="148"/>
      <c r="R93" s="148"/>
      <c r="S93" s="148"/>
      <c r="T93" s="152"/>
      <c r="U93" s="152"/>
      <c r="V93" s="152" t="s">
        <v>95</v>
      </c>
      <c r="W93" s="153"/>
      <c r="X93" s="146" t="s">
        <v>320</v>
      </c>
      <c r="Y93" s="146" t="s">
        <v>320</v>
      </c>
      <c r="Z93" s="149" t="s">
        <v>322</v>
      </c>
      <c r="AA93" s="146" t="s">
        <v>145</v>
      </c>
      <c r="AB93" s="149">
        <v>8</v>
      </c>
      <c r="AC93" s="149"/>
      <c r="AD93" s="149"/>
      <c r="AE93" s="149"/>
      <c r="AF93" s="149"/>
      <c r="AG93" s="149"/>
      <c r="AH93" s="149"/>
      <c r="AJ93" s="86" t="s">
        <v>265</v>
      </c>
      <c r="AK93" s="86" t="s">
        <v>149</v>
      </c>
    </row>
    <row r="94" spans="1:37">
      <c r="A94" s="144"/>
      <c r="B94" s="154"/>
      <c r="C94" s="146"/>
      <c r="D94" s="155" t="s">
        <v>323</v>
      </c>
      <c r="E94" s="156"/>
      <c r="F94" s="157"/>
      <c r="G94" s="158"/>
      <c r="H94" s="158"/>
      <c r="I94" s="158"/>
      <c r="J94" s="158"/>
      <c r="K94" s="159"/>
      <c r="L94" s="159"/>
      <c r="M94" s="156"/>
      <c r="N94" s="156"/>
      <c r="O94" s="157"/>
      <c r="P94" s="157"/>
      <c r="Q94" s="156"/>
      <c r="R94" s="156"/>
      <c r="S94" s="156"/>
      <c r="T94" s="160"/>
      <c r="U94" s="160"/>
      <c r="V94" s="160" t="s">
        <v>0</v>
      </c>
      <c r="W94" s="161"/>
      <c r="X94" s="157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</row>
    <row r="95" spans="1:37" ht="25.5">
      <c r="A95" s="144"/>
      <c r="B95" s="154"/>
      <c r="C95" s="146"/>
      <c r="D95" s="155" t="s">
        <v>324</v>
      </c>
      <c r="E95" s="156"/>
      <c r="F95" s="157"/>
      <c r="G95" s="158"/>
      <c r="H95" s="158"/>
      <c r="I95" s="158"/>
      <c r="J95" s="158"/>
      <c r="K95" s="159"/>
      <c r="L95" s="159"/>
      <c r="M95" s="156"/>
      <c r="N95" s="156"/>
      <c r="O95" s="157"/>
      <c r="P95" s="157"/>
      <c r="Q95" s="156"/>
      <c r="R95" s="156"/>
      <c r="S95" s="156"/>
      <c r="T95" s="160"/>
      <c r="U95" s="160"/>
      <c r="V95" s="160" t="s">
        <v>0</v>
      </c>
      <c r="W95" s="161"/>
      <c r="X95" s="157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</row>
    <row r="96" spans="1:37">
      <c r="A96" s="144"/>
      <c r="B96" s="154"/>
      <c r="C96" s="146"/>
      <c r="D96" s="155" t="s">
        <v>325</v>
      </c>
      <c r="E96" s="156"/>
      <c r="F96" s="157"/>
      <c r="G96" s="158"/>
      <c r="H96" s="158"/>
      <c r="I96" s="158"/>
      <c r="J96" s="158"/>
      <c r="K96" s="159"/>
      <c r="L96" s="159"/>
      <c r="M96" s="156"/>
      <c r="N96" s="156"/>
      <c r="O96" s="157"/>
      <c r="P96" s="157"/>
      <c r="Q96" s="156"/>
      <c r="R96" s="156"/>
      <c r="S96" s="156"/>
      <c r="T96" s="160"/>
      <c r="U96" s="160"/>
      <c r="V96" s="160" t="s">
        <v>0</v>
      </c>
      <c r="W96" s="161"/>
      <c r="X96" s="157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</row>
    <row r="97" spans="1:37">
      <c r="A97" s="144"/>
      <c r="B97" s="154"/>
      <c r="C97" s="146"/>
      <c r="D97" s="162" t="s">
        <v>326</v>
      </c>
      <c r="E97" s="163">
        <f>J97</f>
        <v>0</v>
      </c>
      <c r="F97" s="149"/>
      <c r="G97" s="150"/>
      <c r="H97" s="163">
        <f>SUM(H91:H96)</f>
        <v>0</v>
      </c>
      <c r="I97" s="163">
        <f>SUM(I91:I96)</f>
        <v>0</v>
      </c>
      <c r="J97" s="163">
        <f>SUM(J91:J96)</f>
        <v>0</v>
      </c>
      <c r="K97" s="151"/>
      <c r="L97" s="164">
        <f>SUM(L91:L96)</f>
        <v>0.11101999999999999</v>
      </c>
      <c r="M97" s="148"/>
      <c r="N97" s="165">
        <f>SUM(N91:N96)</f>
        <v>0</v>
      </c>
      <c r="O97" s="149"/>
      <c r="P97" s="149"/>
      <c r="Q97" s="148"/>
      <c r="R97" s="148"/>
      <c r="S97" s="148"/>
      <c r="T97" s="152"/>
      <c r="U97" s="152"/>
      <c r="V97" s="152"/>
      <c r="W97" s="153">
        <f>SUM(W91:W96)</f>
        <v>1.5169999999999999</v>
      </c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</row>
    <row r="98" spans="1:37">
      <c r="A98" s="144"/>
      <c r="B98" s="146" t="s">
        <v>327</v>
      </c>
      <c r="C98" s="146"/>
      <c r="D98" s="147"/>
      <c r="E98" s="148"/>
      <c r="F98" s="149"/>
      <c r="G98" s="150"/>
      <c r="H98" s="150"/>
      <c r="I98" s="150"/>
      <c r="J98" s="150"/>
      <c r="K98" s="151"/>
      <c r="L98" s="151"/>
      <c r="M98" s="148"/>
      <c r="N98" s="148"/>
      <c r="O98" s="149"/>
      <c r="P98" s="149"/>
      <c r="Q98" s="148"/>
      <c r="R98" s="148"/>
      <c r="S98" s="148"/>
      <c r="T98" s="152"/>
      <c r="U98" s="152"/>
      <c r="V98" s="152"/>
      <c r="W98" s="153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</row>
    <row r="99" spans="1:37" ht="25.5">
      <c r="A99" s="144">
        <v>39</v>
      </c>
      <c r="B99" s="154" t="s">
        <v>168</v>
      </c>
      <c r="C99" s="146" t="s">
        <v>328</v>
      </c>
      <c r="D99" s="147" t="s">
        <v>329</v>
      </c>
      <c r="E99" s="148">
        <v>16.8</v>
      </c>
      <c r="F99" s="149" t="s">
        <v>330</v>
      </c>
      <c r="G99" s="150">
        <v>0</v>
      </c>
      <c r="H99" s="150">
        <f>ROUND(E99*G99,2)</f>
        <v>0</v>
      </c>
      <c r="I99" s="150"/>
      <c r="J99" s="150">
        <f>ROUND(E99*G99,2)</f>
        <v>0</v>
      </c>
      <c r="K99" s="151">
        <v>6.0000000000000002E-5</v>
      </c>
      <c r="L99" s="151">
        <f>E99*K99</f>
        <v>1.008E-3</v>
      </c>
      <c r="M99" s="148"/>
      <c r="N99" s="148">
        <f>E99*M99</f>
        <v>0</v>
      </c>
      <c r="O99" s="149">
        <v>20</v>
      </c>
      <c r="P99" s="149" t="s">
        <v>145</v>
      </c>
      <c r="Q99" s="148"/>
      <c r="R99" s="148"/>
      <c r="S99" s="148"/>
      <c r="T99" s="152"/>
      <c r="U99" s="152"/>
      <c r="V99" s="152" t="s">
        <v>102</v>
      </c>
      <c r="W99" s="153">
        <v>2.3860000000000001</v>
      </c>
      <c r="X99" s="146" t="s">
        <v>331</v>
      </c>
      <c r="Y99" s="146" t="s">
        <v>328</v>
      </c>
      <c r="Z99" s="149" t="s">
        <v>295</v>
      </c>
      <c r="AA99" s="149"/>
      <c r="AB99" s="149">
        <v>1</v>
      </c>
      <c r="AC99" s="149"/>
      <c r="AD99" s="149"/>
      <c r="AE99" s="149"/>
      <c r="AF99" s="149"/>
      <c r="AG99" s="149"/>
      <c r="AH99" s="149"/>
      <c r="AJ99" s="86" t="s">
        <v>148</v>
      </c>
      <c r="AK99" s="86" t="s">
        <v>149</v>
      </c>
    </row>
    <row r="100" spans="1:37">
      <c r="A100" s="144"/>
      <c r="B100" s="154"/>
      <c r="C100" s="146"/>
      <c r="D100" s="155" t="s">
        <v>332</v>
      </c>
      <c r="E100" s="156"/>
      <c r="F100" s="157"/>
      <c r="G100" s="158"/>
      <c r="H100" s="158"/>
      <c r="I100" s="158"/>
      <c r="J100" s="158"/>
      <c r="K100" s="159"/>
      <c r="L100" s="159"/>
      <c r="M100" s="156"/>
      <c r="N100" s="156"/>
      <c r="O100" s="157"/>
      <c r="P100" s="157"/>
      <c r="Q100" s="156"/>
      <c r="R100" s="156"/>
      <c r="S100" s="156"/>
      <c r="T100" s="160"/>
      <c r="U100" s="160"/>
      <c r="V100" s="160" t="s">
        <v>0</v>
      </c>
      <c r="W100" s="161"/>
      <c r="X100" s="157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</row>
    <row r="101" spans="1:37">
      <c r="A101" s="144"/>
      <c r="B101" s="154"/>
      <c r="C101" s="146"/>
      <c r="D101" s="155" t="s">
        <v>333</v>
      </c>
      <c r="E101" s="156"/>
      <c r="F101" s="157"/>
      <c r="G101" s="158"/>
      <c r="H101" s="158"/>
      <c r="I101" s="158"/>
      <c r="J101" s="158"/>
      <c r="K101" s="159"/>
      <c r="L101" s="159"/>
      <c r="M101" s="156"/>
      <c r="N101" s="156"/>
      <c r="O101" s="157"/>
      <c r="P101" s="157"/>
      <c r="Q101" s="156"/>
      <c r="R101" s="156"/>
      <c r="S101" s="156"/>
      <c r="T101" s="160"/>
      <c r="U101" s="160"/>
      <c r="V101" s="160" t="s">
        <v>0</v>
      </c>
      <c r="W101" s="161"/>
      <c r="X101" s="157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</row>
    <row r="102" spans="1:37">
      <c r="A102" s="144">
        <v>40</v>
      </c>
      <c r="B102" s="154" t="s">
        <v>141</v>
      </c>
      <c r="C102" s="146" t="s">
        <v>334</v>
      </c>
      <c r="D102" s="147" t="s">
        <v>335</v>
      </c>
      <c r="E102" s="148">
        <v>13.6</v>
      </c>
      <c r="F102" s="149" t="s">
        <v>330</v>
      </c>
      <c r="G102" s="150">
        <v>0</v>
      </c>
      <c r="H102" s="150">
        <f>ROUND(E102*G102,2)</f>
        <v>0</v>
      </c>
      <c r="I102" s="150"/>
      <c r="J102" s="150">
        <f>ROUND(E102*G102,2)</f>
        <v>0</v>
      </c>
      <c r="K102" s="151">
        <v>4.0999999999999999E-4</v>
      </c>
      <c r="L102" s="151">
        <f>E102*K102</f>
        <v>5.5759999999999994E-3</v>
      </c>
      <c r="M102" s="148"/>
      <c r="N102" s="148">
        <f>E102*M102</f>
        <v>0</v>
      </c>
      <c r="O102" s="149">
        <v>20</v>
      </c>
      <c r="P102" s="149" t="s">
        <v>145</v>
      </c>
      <c r="Q102" s="148"/>
      <c r="R102" s="148"/>
      <c r="S102" s="148"/>
      <c r="T102" s="152"/>
      <c r="U102" s="152"/>
      <c r="V102" s="152" t="s">
        <v>102</v>
      </c>
      <c r="W102" s="153">
        <v>2.149</v>
      </c>
      <c r="X102" s="146" t="s">
        <v>336</v>
      </c>
      <c r="Y102" s="146" t="s">
        <v>334</v>
      </c>
      <c r="Z102" s="149" t="s">
        <v>295</v>
      </c>
      <c r="AA102" s="149"/>
      <c r="AB102" s="149">
        <v>7</v>
      </c>
      <c r="AC102" s="149"/>
      <c r="AD102" s="149"/>
      <c r="AE102" s="149"/>
      <c r="AF102" s="149"/>
      <c r="AG102" s="149"/>
      <c r="AH102" s="149"/>
      <c r="AJ102" s="86" t="s">
        <v>148</v>
      </c>
      <c r="AK102" s="86" t="s">
        <v>149</v>
      </c>
    </row>
    <row r="103" spans="1:37">
      <c r="A103" s="144"/>
      <c r="B103" s="154"/>
      <c r="C103" s="146"/>
      <c r="D103" s="155" t="s">
        <v>337</v>
      </c>
      <c r="E103" s="156"/>
      <c r="F103" s="157"/>
      <c r="G103" s="158"/>
      <c r="H103" s="158"/>
      <c r="I103" s="158"/>
      <c r="J103" s="158"/>
      <c r="K103" s="159"/>
      <c r="L103" s="159"/>
      <c r="M103" s="156"/>
      <c r="N103" s="156"/>
      <c r="O103" s="157"/>
      <c r="P103" s="157"/>
      <c r="Q103" s="156"/>
      <c r="R103" s="156"/>
      <c r="S103" s="156"/>
      <c r="T103" s="160"/>
      <c r="U103" s="160"/>
      <c r="V103" s="160" t="s">
        <v>0</v>
      </c>
      <c r="W103" s="161"/>
      <c r="X103" s="157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</row>
    <row r="104" spans="1:37">
      <c r="A104" s="144"/>
      <c r="B104" s="154"/>
      <c r="C104" s="146"/>
      <c r="D104" s="155" t="s">
        <v>338</v>
      </c>
      <c r="E104" s="156"/>
      <c r="F104" s="157"/>
      <c r="G104" s="158"/>
      <c r="H104" s="158"/>
      <c r="I104" s="158"/>
      <c r="J104" s="158"/>
      <c r="K104" s="159"/>
      <c r="L104" s="159"/>
      <c r="M104" s="156"/>
      <c r="N104" s="156"/>
      <c r="O104" s="157"/>
      <c r="P104" s="157"/>
      <c r="Q104" s="156"/>
      <c r="R104" s="156"/>
      <c r="S104" s="156"/>
      <c r="T104" s="160"/>
      <c r="U104" s="160"/>
      <c r="V104" s="160" t="s">
        <v>0</v>
      </c>
      <c r="W104" s="161"/>
      <c r="X104" s="157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</row>
    <row r="105" spans="1:37">
      <c r="A105" s="144">
        <v>41</v>
      </c>
      <c r="B105" s="154" t="s">
        <v>339</v>
      </c>
      <c r="C105" s="146" t="s">
        <v>340</v>
      </c>
      <c r="D105" s="147" t="s">
        <v>341</v>
      </c>
      <c r="E105" s="148">
        <v>7.8090000000000002</v>
      </c>
      <c r="F105" s="149" t="s">
        <v>231</v>
      </c>
      <c r="G105" s="150">
        <v>0</v>
      </c>
      <c r="H105" s="150">
        <f>ROUND(E105*G105,2)</f>
        <v>0</v>
      </c>
      <c r="I105" s="150"/>
      <c r="J105" s="150">
        <f>ROUND(E105*G105,2)</f>
        <v>0</v>
      </c>
      <c r="K105" s="151"/>
      <c r="L105" s="151">
        <f>E105*K105</f>
        <v>0</v>
      </c>
      <c r="M105" s="148"/>
      <c r="N105" s="148">
        <f>E105*M105</f>
        <v>0</v>
      </c>
      <c r="O105" s="149">
        <v>20</v>
      </c>
      <c r="P105" s="149" t="s">
        <v>145</v>
      </c>
      <c r="Q105" s="148"/>
      <c r="R105" s="148"/>
      <c r="S105" s="148"/>
      <c r="T105" s="152"/>
      <c r="U105" s="152"/>
      <c r="V105" s="152" t="s">
        <v>102</v>
      </c>
      <c r="W105" s="153">
        <v>0.32</v>
      </c>
      <c r="X105" s="146" t="s">
        <v>342</v>
      </c>
      <c r="Y105" s="146" t="s">
        <v>340</v>
      </c>
      <c r="Z105" s="149" t="s">
        <v>147</v>
      </c>
      <c r="AA105" s="149"/>
      <c r="AB105" s="149">
        <v>1</v>
      </c>
      <c r="AC105" s="149"/>
      <c r="AD105" s="149"/>
      <c r="AE105" s="149"/>
      <c r="AF105" s="149"/>
      <c r="AG105" s="149"/>
      <c r="AH105" s="149"/>
      <c r="AJ105" s="86" t="s">
        <v>148</v>
      </c>
      <c r="AK105" s="86" t="s">
        <v>149</v>
      </c>
    </row>
    <row r="106" spans="1:37">
      <c r="A106" s="144">
        <v>42</v>
      </c>
      <c r="B106" s="154" t="s">
        <v>168</v>
      </c>
      <c r="C106" s="146" t="s">
        <v>343</v>
      </c>
      <c r="D106" s="147" t="s">
        <v>344</v>
      </c>
      <c r="E106" s="148">
        <v>7.8090000000000002</v>
      </c>
      <c r="F106" s="149" t="s">
        <v>231</v>
      </c>
      <c r="G106" s="150">
        <v>0</v>
      </c>
      <c r="H106" s="150">
        <f>ROUND(E106*G106,2)</f>
        <v>0</v>
      </c>
      <c r="I106" s="150"/>
      <c r="J106" s="150">
        <f>ROUND(E106*G106,2)</f>
        <v>0</v>
      </c>
      <c r="K106" s="151"/>
      <c r="L106" s="151">
        <f>E106*K106</f>
        <v>0</v>
      </c>
      <c r="M106" s="148"/>
      <c r="N106" s="148">
        <f>E106*M106</f>
        <v>0</v>
      </c>
      <c r="O106" s="149">
        <v>20</v>
      </c>
      <c r="P106" s="149" t="s">
        <v>145</v>
      </c>
      <c r="Q106" s="148"/>
      <c r="R106" s="148"/>
      <c r="S106" s="148"/>
      <c r="T106" s="152"/>
      <c r="U106" s="152"/>
      <c r="V106" s="152" t="s">
        <v>102</v>
      </c>
      <c r="W106" s="153">
        <v>0.71799999999999997</v>
      </c>
      <c r="X106" s="146" t="s">
        <v>345</v>
      </c>
      <c r="Y106" s="146" t="s">
        <v>343</v>
      </c>
      <c r="Z106" s="149" t="s">
        <v>147</v>
      </c>
      <c r="AA106" s="149"/>
      <c r="AB106" s="149">
        <v>1</v>
      </c>
      <c r="AC106" s="149"/>
      <c r="AD106" s="149"/>
      <c r="AE106" s="149"/>
      <c r="AF106" s="149"/>
      <c r="AG106" s="149"/>
      <c r="AH106" s="149"/>
      <c r="AJ106" s="86" t="s">
        <v>148</v>
      </c>
      <c r="AK106" s="86" t="s">
        <v>149</v>
      </c>
    </row>
    <row r="107" spans="1:37" ht="25.5">
      <c r="A107" s="144">
        <v>43</v>
      </c>
      <c r="B107" s="154" t="s">
        <v>168</v>
      </c>
      <c r="C107" s="146" t="s">
        <v>346</v>
      </c>
      <c r="D107" s="147" t="s">
        <v>347</v>
      </c>
      <c r="E107" s="148">
        <v>7.8090000000000002</v>
      </c>
      <c r="F107" s="149" t="s">
        <v>231</v>
      </c>
      <c r="G107" s="150">
        <v>0</v>
      </c>
      <c r="H107" s="150">
        <f>ROUND(E107*G107,2)</f>
        <v>0</v>
      </c>
      <c r="I107" s="150"/>
      <c r="J107" s="150">
        <f>ROUND(E107*G107,2)</f>
        <v>0</v>
      </c>
      <c r="K107" s="151"/>
      <c r="L107" s="151">
        <f>E107*K107</f>
        <v>0</v>
      </c>
      <c r="M107" s="148"/>
      <c r="N107" s="148">
        <f>E107*M107</f>
        <v>0</v>
      </c>
      <c r="O107" s="149">
        <v>20</v>
      </c>
      <c r="P107" s="149" t="s">
        <v>145</v>
      </c>
      <c r="Q107" s="148"/>
      <c r="R107" s="148"/>
      <c r="S107" s="148"/>
      <c r="T107" s="152"/>
      <c r="U107" s="152"/>
      <c r="V107" s="152" t="s">
        <v>102</v>
      </c>
      <c r="W107" s="153"/>
      <c r="X107" s="146" t="s">
        <v>348</v>
      </c>
      <c r="Y107" s="146" t="s">
        <v>346</v>
      </c>
      <c r="Z107" s="149" t="s">
        <v>147</v>
      </c>
      <c r="AA107" s="149"/>
      <c r="AB107" s="149">
        <v>1</v>
      </c>
      <c r="AC107" s="149"/>
      <c r="AD107" s="149"/>
      <c r="AE107" s="149"/>
      <c r="AF107" s="149"/>
      <c r="AG107" s="149"/>
      <c r="AH107" s="149"/>
      <c r="AJ107" s="86" t="s">
        <v>148</v>
      </c>
      <c r="AK107" s="86" t="s">
        <v>149</v>
      </c>
    </row>
    <row r="108" spans="1:37" ht="25.5">
      <c r="A108" s="144">
        <v>44</v>
      </c>
      <c r="B108" s="154" t="s">
        <v>349</v>
      </c>
      <c r="C108" s="146" t="s">
        <v>350</v>
      </c>
      <c r="D108" s="147" t="s">
        <v>351</v>
      </c>
      <c r="E108" s="148">
        <v>26.006</v>
      </c>
      <c r="F108" s="149" t="s">
        <v>231</v>
      </c>
      <c r="G108" s="150">
        <v>0</v>
      </c>
      <c r="H108" s="150">
        <f>ROUND(E108*G108,2)</f>
        <v>0</v>
      </c>
      <c r="I108" s="150"/>
      <c r="J108" s="150">
        <f>ROUND(E108*G108,2)</f>
        <v>0</v>
      </c>
      <c r="K108" s="151"/>
      <c r="L108" s="151">
        <f>E108*K108</f>
        <v>0</v>
      </c>
      <c r="M108" s="148"/>
      <c r="N108" s="148">
        <f>E108*M108</f>
        <v>0</v>
      </c>
      <c r="O108" s="149">
        <v>20</v>
      </c>
      <c r="P108" s="149" t="s">
        <v>145</v>
      </c>
      <c r="Q108" s="148"/>
      <c r="R108" s="148"/>
      <c r="S108" s="148"/>
      <c r="T108" s="152"/>
      <c r="U108" s="152"/>
      <c r="V108" s="152" t="s">
        <v>102</v>
      </c>
      <c r="W108" s="153"/>
      <c r="X108" s="146" t="s">
        <v>352</v>
      </c>
      <c r="Y108" s="146" t="s">
        <v>350</v>
      </c>
      <c r="Z108" s="149" t="s">
        <v>147</v>
      </c>
      <c r="AA108" s="149"/>
      <c r="AB108" s="149">
        <v>1</v>
      </c>
      <c r="AC108" s="149"/>
      <c r="AD108" s="149"/>
      <c r="AE108" s="149"/>
      <c r="AF108" s="149"/>
      <c r="AG108" s="149"/>
      <c r="AH108" s="149"/>
      <c r="AJ108" s="86" t="s">
        <v>148</v>
      </c>
      <c r="AK108" s="86" t="s">
        <v>149</v>
      </c>
    </row>
    <row r="109" spans="1:37">
      <c r="A109" s="144"/>
      <c r="B109" s="154"/>
      <c r="C109" s="146"/>
      <c r="D109" s="155" t="s">
        <v>353</v>
      </c>
      <c r="E109" s="156"/>
      <c r="F109" s="157"/>
      <c r="G109" s="158"/>
      <c r="H109" s="158"/>
      <c r="I109" s="158"/>
      <c r="J109" s="158"/>
      <c r="K109" s="159"/>
      <c r="L109" s="159"/>
      <c r="M109" s="156"/>
      <c r="N109" s="156"/>
      <c r="O109" s="157"/>
      <c r="P109" s="157"/>
      <c r="Q109" s="156"/>
      <c r="R109" s="156"/>
      <c r="S109" s="156"/>
      <c r="T109" s="160"/>
      <c r="U109" s="160"/>
      <c r="V109" s="160" t="s">
        <v>0</v>
      </c>
      <c r="W109" s="161"/>
      <c r="X109" s="157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</row>
    <row r="110" spans="1:37">
      <c r="A110" s="144">
        <v>45</v>
      </c>
      <c r="B110" s="154" t="s">
        <v>216</v>
      </c>
      <c r="C110" s="146" t="s">
        <v>354</v>
      </c>
      <c r="D110" s="147" t="s">
        <v>355</v>
      </c>
      <c r="E110" s="148">
        <v>0</v>
      </c>
      <c r="F110" s="149" t="s">
        <v>56</v>
      </c>
      <c r="G110" s="150">
        <v>0</v>
      </c>
      <c r="H110" s="150">
        <f>ROUND(E110*G110,2)</f>
        <v>0</v>
      </c>
      <c r="I110" s="150"/>
      <c r="J110" s="150">
        <f>ROUND(E110*G110,2)</f>
        <v>0</v>
      </c>
      <c r="K110" s="151"/>
      <c r="L110" s="151">
        <f>E110*K110</f>
        <v>0</v>
      </c>
      <c r="M110" s="148"/>
      <c r="N110" s="148">
        <f>E110*M110</f>
        <v>0</v>
      </c>
      <c r="O110" s="149">
        <v>20</v>
      </c>
      <c r="P110" s="149" t="s">
        <v>145</v>
      </c>
      <c r="Q110" s="148"/>
      <c r="R110" s="148"/>
      <c r="S110" s="148"/>
      <c r="T110" s="152"/>
      <c r="U110" s="152"/>
      <c r="V110" s="152" t="s">
        <v>102</v>
      </c>
      <c r="W110" s="153"/>
      <c r="X110" s="146" t="s">
        <v>356</v>
      </c>
      <c r="Y110" s="146" t="s">
        <v>354</v>
      </c>
      <c r="Z110" s="149" t="s">
        <v>357</v>
      </c>
      <c r="AA110" s="149"/>
      <c r="AB110" s="149">
        <v>1</v>
      </c>
      <c r="AC110" s="149"/>
      <c r="AD110" s="149"/>
      <c r="AE110" s="149"/>
      <c r="AF110" s="149"/>
      <c r="AG110" s="149"/>
      <c r="AH110" s="149"/>
      <c r="AJ110" s="86" t="s">
        <v>148</v>
      </c>
      <c r="AK110" s="86" t="s">
        <v>149</v>
      </c>
    </row>
    <row r="111" spans="1:37" ht="25.5">
      <c r="A111" s="144">
        <v>46</v>
      </c>
      <c r="B111" s="154" t="s">
        <v>358</v>
      </c>
      <c r="C111" s="146" t="s">
        <v>359</v>
      </c>
      <c r="D111" s="147" t="s">
        <v>360</v>
      </c>
      <c r="E111" s="148">
        <v>10</v>
      </c>
      <c r="F111" s="149" t="s">
        <v>157</v>
      </c>
      <c r="G111" s="150">
        <v>0</v>
      </c>
      <c r="H111" s="150">
        <f>ROUND(E111*G111,2)</f>
        <v>0</v>
      </c>
      <c r="I111" s="150"/>
      <c r="J111" s="150">
        <f>ROUND(E111*G111,2)</f>
        <v>0</v>
      </c>
      <c r="K111" s="151"/>
      <c r="L111" s="151">
        <f>E111*K111</f>
        <v>0</v>
      </c>
      <c r="M111" s="148"/>
      <c r="N111" s="148">
        <f>E111*M111</f>
        <v>0</v>
      </c>
      <c r="O111" s="149">
        <v>20</v>
      </c>
      <c r="P111" s="149" t="s">
        <v>145</v>
      </c>
      <c r="Q111" s="148"/>
      <c r="R111" s="148"/>
      <c r="S111" s="148"/>
      <c r="T111" s="152"/>
      <c r="U111" s="152"/>
      <c r="V111" s="152" t="s">
        <v>102</v>
      </c>
      <c r="W111" s="153">
        <v>10</v>
      </c>
      <c r="X111" s="146" t="s">
        <v>361</v>
      </c>
      <c r="Y111" s="146" t="s">
        <v>359</v>
      </c>
      <c r="Z111" s="149" t="s">
        <v>362</v>
      </c>
      <c r="AA111" s="149"/>
      <c r="AB111" s="149">
        <v>1</v>
      </c>
      <c r="AC111" s="149"/>
      <c r="AD111" s="149"/>
      <c r="AE111" s="149"/>
      <c r="AF111" s="149"/>
      <c r="AG111" s="149"/>
      <c r="AH111" s="149"/>
      <c r="AJ111" s="86" t="s">
        <v>148</v>
      </c>
      <c r="AK111" s="86" t="s">
        <v>149</v>
      </c>
    </row>
    <row r="112" spans="1:37">
      <c r="A112" s="144"/>
      <c r="B112" s="154"/>
      <c r="C112" s="146"/>
      <c r="D112" s="162" t="s">
        <v>363</v>
      </c>
      <c r="E112" s="163">
        <f>J112</f>
        <v>0</v>
      </c>
      <c r="F112" s="149"/>
      <c r="G112" s="150"/>
      <c r="H112" s="163">
        <f>SUM(H98:H111)</f>
        <v>0</v>
      </c>
      <c r="I112" s="163">
        <f>SUM(I98:I111)</f>
        <v>0</v>
      </c>
      <c r="J112" s="163">
        <f>SUM(J98:J111)</f>
        <v>0</v>
      </c>
      <c r="K112" s="151"/>
      <c r="L112" s="164">
        <f>SUM(L98:L111)</f>
        <v>6.5839999999999996E-3</v>
      </c>
      <c r="M112" s="148"/>
      <c r="N112" s="165">
        <f>SUM(N98:N111)</f>
        <v>0</v>
      </c>
      <c r="O112" s="149"/>
      <c r="P112" s="149"/>
      <c r="Q112" s="148"/>
      <c r="R112" s="148"/>
      <c r="S112" s="148"/>
      <c r="T112" s="152"/>
      <c r="U112" s="152"/>
      <c r="V112" s="152"/>
      <c r="W112" s="153">
        <f>SUM(W98:W111)</f>
        <v>15.573</v>
      </c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</row>
    <row r="113" spans="1:37">
      <c r="A113" s="144"/>
      <c r="B113" s="154"/>
      <c r="C113" s="146"/>
      <c r="D113" s="162" t="s">
        <v>364</v>
      </c>
      <c r="E113" s="165">
        <f>J113</f>
        <v>0</v>
      </c>
      <c r="F113" s="149"/>
      <c r="G113" s="150"/>
      <c r="H113" s="163">
        <f>+H37+H51+H59+H75+H90+H97+H112</f>
        <v>0</v>
      </c>
      <c r="I113" s="163">
        <f>+I37+I51+I59+I75+I90+I97+I112</f>
        <v>0</v>
      </c>
      <c r="J113" s="163">
        <f>+J37+J51+J59+J75+J90+J97+J112</f>
        <v>0</v>
      </c>
      <c r="K113" s="151"/>
      <c r="L113" s="164">
        <f>+L37+L51+L59+L75+L90+L97+L112</f>
        <v>35.312095220000003</v>
      </c>
      <c r="M113" s="148"/>
      <c r="N113" s="165">
        <f>+N37+N51+N59+N75+N90+N97+N112</f>
        <v>7.8089999999999993</v>
      </c>
      <c r="O113" s="149"/>
      <c r="P113" s="149"/>
      <c r="Q113" s="148"/>
      <c r="R113" s="148"/>
      <c r="S113" s="148"/>
      <c r="T113" s="152"/>
      <c r="U113" s="152"/>
      <c r="V113" s="152"/>
      <c r="W113" s="153">
        <f>+W37+W51+W59+W75+W90+W97+W112</f>
        <v>348.81799999999998</v>
      </c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</row>
    <row r="114" spans="1:37">
      <c r="A114" s="144"/>
      <c r="B114" s="145" t="s">
        <v>365</v>
      </c>
      <c r="C114" s="146"/>
      <c r="D114" s="147"/>
      <c r="E114" s="148"/>
      <c r="F114" s="149"/>
      <c r="G114" s="150"/>
      <c r="H114" s="150"/>
      <c r="I114" s="150"/>
      <c r="J114" s="150"/>
      <c r="K114" s="151"/>
      <c r="L114" s="151"/>
      <c r="M114" s="148"/>
      <c r="N114" s="148"/>
      <c r="O114" s="149"/>
      <c r="P114" s="149"/>
      <c r="Q114" s="148"/>
      <c r="R114" s="148"/>
      <c r="S114" s="148"/>
      <c r="T114" s="152"/>
      <c r="U114" s="152"/>
      <c r="V114" s="152"/>
      <c r="W114" s="153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</row>
    <row r="115" spans="1:37">
      <c r="A115" s="144"/>
      <c r="B115" s="146" t="s">
        <v>366</v>
      </c>
      <c r="C115" s="146"/>
      <c r="D115" s="147"/>
      <c r="E115" s="148"/>
      <c r="F115" s="149"/>
      <c r="G115" s="150"/>
      <c r="H115" s="150"/>
      <c r="I115" s="150"/>
      <c r="J115" s="150"/>
      <c r="K115" s="151"/>
      <c r="L115" s="151"/>
      <c r="M115" s="148"/>
      <c r="N115" s="148"/>
      <c r="O115" s="149"/>
      <c r="P115" s="149"/>
      <c r="Q115" s="148"/>
      <c r="R115" s="148"/>
      <c r="S115" s="148"/>
      <c r="T115" s="152"/>
      <c r="U115" s="152"/>
      <c r="V115" s="152"/>
      <c r="W115" s="153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</row>
    <row r="116" spans="1:37" ht="25.5">
      <c r="A116" s="144">
        <v>47</v>
      </c>
      <c r="B116" s="154" t="s">
        <v>367</v>
      </c>
      <c r="C116" s="146" t="s">
        <v>368</v>
      </c>
      <c r="D116" s="147" t="s">
        <v>369</v>
      </c>
      <c r="E116" s="148">
        <v>4.68</v>
      </c>
      <c r="F116" s="149" t="s">
        <v>144</v>
      </c>
      <c r="G116" s="150">
        <v>0</v>
      </c>
      <c r="H116" s="150">
        <f>ROUND(E116*G116,2)</f>
        <v>0</v>
      </c>
      <c r="I116" s="150"/>
      <c r="J116" s="150">
        <f>ROUND(E116*G116,2)</f>
        <v>0</v>
      </c>
      <c r="K116" s="151"/>
      <c r="L116" s="151">
        <f>E116*K116</f>
        <v>0</v>
      </c>
      <c r="M116" s="148"/>
      <c r="N116" s="148">
        <f>E116*M116</f>
        <v>0</v>
      </c>
      <c r="O116" s="149">
        <v>20</v>
      </c>
      <c r="P116" s="149" t="s">
        <v>145</v>
      </c>
      <c r="Q116" s="148"/>
      <c r="R116" s="148"/>
      <c r="S116" s="148"/>
      <c r="T116" s="152"/>
      <c r="U116" s="152"/>
      <c r="V116" s="152" t="s">
        <v>370</v>
      </c>
      <c r="W116" s="153">
        <v>0.08</v>
      </c>
      <c r="X116" s="146" t="s">
        <v>371</v>
      </c>
      <c r="Y116" s="146" t="s">
        <v>368</v>
      </c>
      <c r="Z116" s="149" t="s">
        <v>372</v>
      </c>
      <c r="AA116" s="149"/>
      <c r="AB116" s="149">
        <v>7</v>
      </c>
      <c r="AC116" s="149"/>
      <c r="AD116" s="149"/>
      <c r="AE116" s="149"/>
      <c r="AF116" s="149"/>
      <c r="AG116" s="149"/>
      <c r="AH116" s="149"/>
      <c r="AJ116" s="86" t="s">
        <v>373</v>
      </c>
      <c r="AK116" s="86" t="s">
        <v>149</v>
      </c>
    </row>
    <row r="117" spans="1:37">
      <c r="A117" s="144"/>
      <c r="B117" s="154"/>
      <c r="C117" s="146"/>
      <c r="D117" s="155" t="s">
        <v>374</v>
      </c>
      <c r="E117" s="156"/>
      <c r="F117" s="157"/>
      <c r="G117" s="158"/>
      <c r="H117" s="158"/>
      <c r="I117" s="158"/>
      <c r="J117" s="158"/>
      <c r="K117" s="159"/>
      <c r="L117" s="159"/>
      <c r="M117" s="156"/>
      <c r="N117" s="156"/>
      <c r="O117" s="157"/>
      <c r="P117" s="157"/>
      <c r="Q117" s="156"/>
      <c r="R117" s="156"/>
      <c r="S117" s="156"/>
      <c r="T117" s="160"/>
      <c r="U117" s="160"/>
      <c r="V117" s="160" t="s">
        <v>0</v>
      </c>
      <c r="W117" s="161"/>
      <c r="X117" s="157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</row>
    <row r="118" spans="1:37">
      <c r="A118" s="144"/>
      <c r="B118" s="154"/>
      <c r="C118" s="146"/>
      <c r="D118" s="155" t="s">
        <v>375</v>
      </c>
      <c r="E118" s="156"/>
      <c r="F118" s="157"/>
      <c r="G118" s="158"/>
      <c r="H118" s="158"/>
      <c r="I118" s="158"/>
      <c r="J118" s="158"/>
      <c r="K118" s="159"/>
      <c r="L118" s="159"/>
      <c r="M118" s="156"/>
      <c r="N118" s="156"/>
      <c r="O118" s="157"/>
      <c r="P118" s="157"/>
      <c r="Q118" s="156"/>
      <c r="R118" s="156"/>
      <c r="S118" s="156"/>
      <c r="T118" s="160"/>
      <c r="U118" s="160"/>
      <c r="V118" s="160" t="s">
        <v>0</v>
      </c>
      <c r="W118" s="161"/>
      <c r="X118" s="157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</row>
    <row r="119" spans="1:37" ht="25.5">
      <c r="A119" s="144">
        <v>48</v>
      </c>
      <c r="B119" s="154" t="s">
        <v>367</v>
      </c>
      <c r="C119" s="146" t="s">
        <v>376</v>
      </c>
      <c r="D119" s="147" t="s">
        <v>377</v>
      </c>
      <c r="E119" s="148">
        <v>22.88</v>
      </c>
      <c r="F119" s="149" t="s">
        <v>144</v>
      </c>
      <c r="G119" s="150">
        <v>0</v>
      </c>
      <c r="H119" s="150">
        <f>ROUND(E119*G119,2)</f>
        <v>0</v>
      </c>
      <c r="I119" s="150"/>
      <c r="J119" s="150">
        <f>ROUND(E119*G119,2)</f>
        <v>0</v>
      </c>
      <c r="K119" s="151">
        <v>1.7000000000000001E-4</v>
      </c>
      <c r="L119" s="151">
        <f>E119*K119</f>
        <v>3.8896E-3</v>
      </c>
      <c r="M119" s="148"/>
      <c r="N119" s="148">
        <f>E119*M119</f>
        <v>0</v>
      </c>
      <c r="O119" s="149">
        <v>20</v>
      </c>
      <c r="P119" s="149" t="s">
        <v>145</v>
      </c>
      <c r="Q119" s="148"/>
      <c r="R119" s="148"/>
      <c r="S119" s="148"/>
      <c r="T119" s="152"/>
      <c r="U119" s="152"/>
      <c r="V119" s="152" t="s">
        <v>370</v>
      </c>
      <c r="W119" s="153">
        <v>0.77800000000000002</v>
      </c>
      <c r="X119" s="146" t="s">
        <v>378</v>
      </c>
      <c r="Y119" s="146" t="s">
        <v>376</v>
      </c>
      <c r="Z119" s="149" t="s">
        <v>372</v>
      </c>
      <c r="AA119" s="149"/>
      <c r="AB119" s="149">
        <v>1</v>
      </c>
      <c r="AC119" s="149"/>
      <c r="AD119" s="149"/>
      <c r="AE119" s="149"/>
      <c r="AF119" s="149"/>
      <c r="AG119" s="149"/>
      <c r="AH119" s="149"/>
      <c r="AJ119" s="86" t="s">
        <v>373</v>
      </c>
      <c r="AK119" s="86" t="s">
        <v>149</v>
      </c>
    </row>
    <row r="120" spans="1:37">
      <c r="A120" s="144"/>
      <c r="B120" s="154"/>
      <c r="C120" s="146"/>
      <c r="D120" s="155" t="s">
        <v>379</v>
      </c>
      <c r="E120" s="156"/>
      <c r="F120" s="157"/>
      <c r="G120" s="158"/>
      <c r="H120" s="158"/>
      <c r="I120" s="158"/>
      <c r="J120" s="158"/>
      <c r="K120" s="159"/>
      <c r="L120" s="159"/>
      <c r="M120" s="156"/>
      <c r="N120" s="156"/>
      <c r="O120" s="157"/>
      <c r="P120" s="157"/>
      <c r="Q120" s="156"/>
      <c r="R120" s="156"/>
      <c r="S120" s="156"/>
      <c r="T120" s="160"/>
      <c r="U120" s="160"/>
      <c r="V120" s="160" t="s">
        <v>0</v>
      </c>
      <c r="W120" s="161"/>
      <c r="X120" s="157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</row>
    <row r="121" spans="1:37">
      <c r="A121" s="144"/>
      <c r="B121" s="154"/>
      <c r="C121" s="146"/>
      <c r="D121" s="155" t="s">
        <v>380</v>
      </c>
      <c r="E121" s="156"/>
      <c r="F121" s="157"/>
      <c r="G121" s="158"/>
      <c r="H121" s="158"/>
      <c r="I121" s="158"/>
      <c r="J121" s="158"/>
      <c r="K121" s="159"/>
      <c r="L121" s="159"/>
      <c r="M121" s="156"/>
      <c r="N121" s="156"/>
      <c r="O121" s="157"/>
      <c r="P121" s="157"/>
      <c r="Q121" s="156"/>
      <c r="R121" s="156"/>
      <c r="S121" s="156"/>
      <c r="T121" s="160"/>
      <c r="U121" s="160"/>
      <c r="V121" s="160" t="s">
        <v>0</v>
      </c>
      <c r="W121" s="161"/>
      <c r="X121" s="157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</row>
    <row r="122" spans="1:37">
      <c r="A122" s="144">
        <v>49</v>
      </c>
      <c r="B122" s="154" t="s">
        <v>260</v>
      </c>
      <c r="C122" s="146" t="s">
        <v>381</v>
      </c>
      <c r="D122" s="147" t="s">
        <v>382</v>
      </c>
      <c r="E122" s="148">
        <v>0.76600000000000001</v>
      </c>
      <c r="F122" s="149" t="s">
        <v>383</v>
      </c>
      <c r="G122" s="150">
        <v>0</v>
      </c>
      <c r="H122" s="150"/>
      <c r="I122" s="150">
        <f>ROUND(E122*G122,2)</f>
        <v>0</v>
      </c>
      <c r="J122" s="150">
        <f>ROUND(E122*G122,2)</f>
        <v>0</v>
      </c>
      <c r="K122" s="151">
        <v>8.9999999999999993E-3</v>
      </c>
      <c r="L122" s="151">
        <f>E122*K122</f>
        <v>6.894E-3</v>
      </c>
      <c r="M122" s="148"/>
      <c r="N122" s="148">
        <f>E122*M122</f>
        <v>0</v>
      </c>
      <c r="O122" s="149">
        <v>20</v>
      </c>
      <c r="P122" s="149" t="s">
        <v>145</v>
      </c>
      <c r="Q122" s="148"/>
      <c r="R122" s="148"/>
      <c r="S122" s="148"/>
      <c r="T122" s="152"/>
      <c r="U122" s="152"/>
      <c r="V122" s="152" t="s">
        <v>95</v>
      </c>
      <c r="W122" s="153"/>
      <c r="X122" s="146" t="s">
        <v>381</v>
      </c>
      <c r="Y122" s="146" t="s">
        <v>381</v>
      </c>
      <c r="Z122" s="149" t="s">
        <v>384</v>
      </c>
      <c r="AA122" s="146" t="s">
        <v>385</v>
      </c>
      <c r="AB122" s="149">
        <v>2</v>
      </c>
      <c r="AC122" s="149"/>
      <c r="AD122" s="149"/>
      <c r="AE122" s="149"/>
      <c r="AF122" s="149"/>
      <c r="AG122" s="149"/>
      <c r="AH122" s="149"/>
      <c r="AJ122" s="86" t="s">
        <v>386</v>
      </c>
      <c r="AK122" s="86" t="s">
        <v>149</v>
      </c>
    </row>
    <row r="123" spans="1:37">
      <c r="A123" s="144"/>
      <c r="B123" s="154"/>
      <c r="C123" s="146"/>
      <c r="D123" s="155" t="s">
        <v>387</v>
      </c>
      <c r="E123" s="156"/>
      <c r="F123" s="157"/>
      <c r="G123" s="158"/>
      <c r="H123" s="158"/>
      <c r="I123" s="158"/>
      <c r="J123" s="158"/>
      <c r="K123" s="159"/>
      <c r="L123" s="159"/>
      <c r="M123" s="156"/>
      <c r="N123" s="156"/>
      <c r="O123" s="157"/>
      <c r="P123" s="157"/>
      <c r="Q123" s="156"/>
      <c r="R123" s="156"/>
      <c r="S123" s="156"/>
      <c r="T123" s="160"/>
      <c r="U123" s="160"/>
      <c r="V123" s="160" t="s">
        <v>0</v>
      </c>
      <c r="W123" s="161"/>
      <c r="X123" s="157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</row>
    <row r="124" spans="1:37">
      <c r="A124" s="144"/>
      <c r="B124" s="154"/>
      <c r="C124" s="146"/>
      <c r="D124" s="155" t="s">
        <v>388</v>
      </c>
      <c r="E124" s="156"/>
      <c r="F124" s="157"/>
      <c r="G124" s="158"/>
      <c r="H124" s="158"/>
      <c r="I124" s="158"/>
      <c r="J124" s="158"/>
      <c r="K124" s="159"/>
      <c r="L124" s="159"/>
      <c r="M124" s="156"/>
      <c r="N124" s="156"/>
      <c r="O124" s="157"/>
      <c r="P124" s="157"/>
      <c r="Q124" s="156"/>
      <c r="R124" s="156"/>
      <c r="S124" s="156"/>
      <c r="T124" s="160"/>
      <c r="U124" s="160"/>
      <c r="V124" s="160" t="s">
        <v>0</v>
      </c>
      <c r="W124" s="161"/>
      <c r="X124" s="157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</row>
    <row r="125" spans="1:37" ht="25.5">
      <c r="A125" s="144">
        <v>50</v>
      </c>
      <c r="B125" s="154" t="s">
        <v>367</v>
      </c>
      <c r="C125" s="146" t="s">
        <v>389</v>
      </c>
      <c r="D125" s="147" t="s">
        <v>390</v>
      </c>
      <c r="E125" s="148">
        <v>22.88</v>
      </c>
      <c r="F125" s="149" t="s">
        <v>144</v>
      </c>
      <c r="G125" s="150">
        <v>0</v>
      </c>
      <c r="H125" s="150">
        <f>ROUND(E125*G125,2)</f>
        <v>0</v>
      </c>
      <c r="I125" s="150"/>
      <c r="J125" s="150">
        <f>ROUND(E125*G125,2)</f>
        <v>0</v>
      </c>
      <c r="K125" s="151">
        <v>1.7000000000000001E-4</v>
      </c>
      <c r="L125" s="151">
        <f>E125*K125</f>
        <v>3.8896E-3</v>
      </c>
      <c r="M125" s="148"/>
      <c r="N125" s="148">
        <f>E125*M125</f>
        <v>0</v>
      </c>
      <c r="O125" s="149">
        <v>20</v>
      </c>
      <c r="P125" s="149" t="s">
        <v>145</v>
      </c>
      <c r="Q125" s="148"/>
      <c r="R125" s="148"/>
      <c r="S125" s="148"/>
      <c r="T125" s="152"/>
      <c r="U125" s="152"/>
      <c r="V125" s="152" t="s">
        <v>370</v>
      </c>
      <c r="W125" s="153">
        <v>0.80100000000000005</v>
      </c>
      <c r="X125" s="146" t="s">
        <v>391</v>
      </c>
      <c r="Y125" s="146" t="s">
        <v>389</v>
      </c>
      <c r="Z125" s="149" t="s">
        <v>372</v>
      </c>
      <c r="AA125" s="149"/>
      <c r="AB125" s="149">
        <v>7</v>
      </c>
      <c r="AC125" s="149"/>
      <c r="AD125" s="149"/>
      <c r="AE125" s="149"/>
      <c r="AF125" s="149"/>
      <c r="AG125" s="149"/>
      <c r="AH125" s="149"/>
      <c r="AJ125" s="86" t="s">
        <v>373</v>
      </c>
      <c r="AK125" s="86" t="s">
        <v>149</v>
      </c>
    </row>
    <row r="126" spans="1:37">
      <c r="A126" s="144"/>
      <c r="B126" s="154"/>
      <c r="C126" s="146"/>
      <c r="D126" s="155" t="s">
        <v>392</v>
      </c>
      <c r="E126" s="156"/>
      <c r="F126" s="157"/>
      <c r="G126" s="158"/>
      <c r="H126" s="158"/>
      <c r="I126" s="158"/>
      <c r="J126" s="158"/>
      <c r="K126" s="159"/>
      <c r="L126" s="159"/>
      <c r="M126" s="156"/>
      <c r="N126" s="156"/>
      <c r="O126" s="157"/>
      <c r="P126" s="157"/>
      <c r="Q126" s="156"/>
      <c r="R126" s="156"/>
      <c r="S126" s="156"/>
      <c r="T126" s="160"/>
      <c r="U126" s="160"/>
      <c r="V126" s="160" t="s">
        <v>0</v>
      </c>
      <c r="W126" s="161"/>
      <c r="X126" s="157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</row>
    <row r="127" spans="1:37">
      <c r="A127" s="144"/>
      <c r="B127" s="154"/>
      <c r="C127" s="146"/>
      <c r="D127" s="155" t="s">
        <v>380</v>
      </c>
      <c r="E127" s="156"/>
      <c r="F127" s="157"/>
      <c r="G127" s="158"/>
      <c r="H127" s="158"/>
      <c r="I127" s="158"/>
      <c r="J127" s="158"/>
      <c r="K127" s="159"/>
      <c r="L127" s="159"/>
      <c r="M127" s="156"/>
      <c r="N127" s="156"/>
      <c r="O127" s="157"/>
      <c r="P127" s="157"/>
      <c r="Q127" s="156"/>
      <c r="R127" s="156"/>
      <c r="S127" s="156"/>
      <c r="T127" s="160"/>
      <c r="U127" s="160"/>
      <c r="V127" s="160" t="s">
        <v>0</v>
      </c>
      <c r="W127" s="161"/>
      <c r="X127" s="157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</row>
    <row r="128" spans="1:37">
      <c r="A128" s="144">
        <v>51</v>
      </c>
      <c r="B128" s="154" t="s">
        <v>260</v>
      </c>
      <c r="C128" s="146" t="s">
        <v>393</v>
      </c>
      <c r="D128" s="147" t="s">
        <v>394</v>
      </c>
      <c r="E128" s="148">
        <v>26.312000000000001</v>
      </c>
      <c r="F128" s="149" t="s">
        <v>144</v>
      </c>
      <c r="G128" s="150">
        <v>0</v>
      </c>
      <c r="H128" s="150"/>
      <c r="I128" s="150">
        <f>ROUND(E128*G128,2)</f>
        <v>0</v>
      </c>
      <c r="J128" s="150">
        <f>ROUND(E128*G128,2)</f>
        <v>0</v>
      </c>
      <c r="K128" s="151"/>
      <c r="L128" s="151">
        <f>E128*K128</f>
        <v>0</v>
      </c>
      <c r="M128" s="148"/>
      <c r="N128" s="148">
        <f>E128*M128</f>
        <v>0</v>
      </c>
      <c r="O128" s="149">
        <v>20</v>
      </c>
      <c r="P128" s="149" t="s">
        <v>145</v>
      </c>
      <c r="Q128" s="148"/>
      <c r="R128" s="148"/>
      <c r="S128" s="148"/>
      <c r="T128" s="152"/>
      <c r="U128" s="152"/>
      <c r="V128" s="152" t="s">
        <v>95</v>
      </c>
      <c r="W128" s="153"/>
      <c r="X128" s="146" t="s">
        <v>393</v>
      </c>
      <c r="Y128" s="146" t="s">
        <v>393</v>
      </c>
      <c r="Z128" s="149" t="s">
        <v>395</v>
      </c>
      <c r="AA128" s="146" t="s">
        <v>396</v>
      </c>
      <c r="AB128" s="149">
        <v>8</v>
      </c>
      <c r="AC128" s="149"/>
      <c r="AD128" s="149"/>
      <c r="AE128" s="149"/>
      <c r="AF128" s="149"/>
      <c r="AG128" s="149"/>
      <c r="AH128" s="149"/>
      <c r="AJ128" s="86" t="s">
        <v>386</v>
      </c>
      <c r="AK128" s="86" t="s">
        <v>149</v>
      </c>
    </row>
    <row r="129" spans="1:37">
      <c r="A129" s="144"/>
      <c r="B129" s="154"/>
      <c r="C129" s="146"/>
      <c r="D129" s="155" t="s">
        <v>397</v>
      </c>
      <c r="E129" s="156"/>
      <c r="F129" s="157"/>
      <c r="G129" s="158"/>
      <c r="H129" s="158"/>
      <c r="I129" s="158"/>
      <c r="J129" s="158"/>
      <c r="K129" s="159"/>
      <c r="L129" s="159"/>
      <c r="M129" s="156"/>
      <c r="N129" s="156"/>
      <c r="O129" s="157"/>
      <c r="P129" s="157"/>
      <c r="Q129" s="156"/>
      <c r="R129" s="156"/>
      <c r="S129" s="156"/>
      <c r="T129" s="160"/>
      <c r="U129" s="160"/>
      <c r="V129" s="160" t="s">
        <v>0</v>
      </c>
      <c r="W129" s="161"/>
      <c r="X129" s="157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</row>
    <row r="130" spans="1:37">
      <c r="A130" s="144">
        <v>52</v>
      </c>
      <c r="B130" s="154" t="s">
        <v>367</v>
      </c>
      <c r="C130" s="146" t="s">
        <v>398</v>
      </c>
      <c r="D130" s="147" t="s">
        <v>399</v>
      </c>
      <c r="E130" s="148">
        <v>9.36</v>
      </c>
      <c r="F130" s="149" t="s">
        <v>144</v>
      </c>
      <c r="G130" s="150">
        <v>0</v>
      </c>
      <c r="H130" s="150">
        <f>ROUND(E130*G130,2)</f>
        <v>0</v>
      </c>
      <c r="I130" s="150"/>
      <c r="J130" s="150">
        <f>ROUND(E130*G130,2)</f>
        <v>0</v>
      </c>
      <c r="K130" s="151">
        <v>4.0000000000000002E-4</v>
      </c>
      <c r="L130" s="151">
        <f>E130*K130</f>
        <v>3.7439999999999999E-3</v>
      </c>
      <c r="M130" s="148"/>
      <c r="N130" s="148">
        <f>E130*M130</f>
        <v>0</v>
      </c>
      <c r="O130" s="149">
        <v>20</v>
      </c>
      <c r="P130" s="149" t="s">
        <v>145</v>
      </c>
      <c r="Q130" s="148"/>
      <c r="R130" s="148"/>
      <c r="S130" s="148"/>
      <c r="T130" s="152"/>
      <c r="U130" s="152"/>
      <c r="V130" s="152" t="s">
        <v>370</v>
      </c>
      <c r="W130" s="153">
        <v>1.31</v>
      </c>
      <c r="X130" s="146" t="s">
        <v>400</v>
      </c>
      <c r="Y130" s="146" t="s">
        <v>398</v>
      </c>
      <c r="Z130" s="149" t="s">
        <v>372</v>
      </c>
      <c r="AA130" s="149"/>
      <c r="AB130" s="149">
        <v>1</v>
      </c>
      <c r="AC130" s="149"/>
      <c r="AD130" s="149"/>
      <c r="AE130" s="149"/>
      <c r="AF130" s="149"/>
      <c r="AG130" s="149"/>
      <c r="AH130" s="149"/>
      <c r="AJ130" s="86" t="s">
        <v>373</v>
      </c>
      <c r="AK130" s="86" t="s">
        <v>149</v>
      </c>
    </row>
    <row r="131" spans="1:37">
      <c r="A131" s="144"/>
      <c r="B131" s="154"/>
      <c r="C131" s="146"/>
      <c r="D131" s="155" t="s">
        <v>401</v>
      </c>
      <c r="E131" s="156"/>
      <c r="F131" s="157"/>
      <c r="G131" s="158"/>
      <c r="H131" s="158"/>
      <c r="I131" s="158"/>
      <c r="J131" s="158"/>
      <c r="K131" s="159"/>
      <c r="L131" s="159"/>
      <c r="M131" s="156"/>
      <c r="N131" s="156"/>
      <c r="O131" s="157"/>
      <c r="P131" s="157"/>
      <c r="Q131" s="156"/>
      <c r="R131" s="156"/>
      <c r="S131" s="156"/>
      <c r="T131" s="160"/>
      <c r="U131" s="160"/>
      <c r="V131" s="160" t="s">
        <v>0</v>
      </c>
      <c r="W131" s="161"/>
      <c r="X131" s="157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</row>
    <row r="132" spans="1:37">
      <c r="A132" s="144"/>
      <c r="B132" s="154"/>
      <c r="C132" s="146"/>
      <c r="D132" s="155" t="s">
        <v>402</v>
      </c>
      <c r="E132" s="156"/>
      <c r="F132" s="157"/>
      <c r="G132" s="158"/>
      <c r="H132" s="158"/>
      <c r="I132" s="158"/>
      <c r="J132" s="158"/>
      <c r="K132" s="159"/>
      <c r="L132" s="159"/>
      <c r="M132" s="156"/>
      <c r="N132" s="156"/>
      <c r="O132" s="157"/>
      <c r="P132" s="157"/>
      <c r="Q132" s="156"/>
      <c r="R132" s="156"/>
      <c r="S132" s="156"/>
      <c r="T132" s="160"/>
      <c r="U132" s="160"/>
      <c r="V132" s="160" t="s">
        <v>0</v>
      </c>
      <c r="W132" s="161"/>
      <c r="X132" s="157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</row>
    <row r="133" spans="1:37">
      <c r="A133" s="144">
        <v>53</v>
      </c>
      <c r="B133" s="154" t="s">
        <v>367</v>
      </c>
      <c r="C133" s="146" t="s">
        <v>403</v>
      </c>
      <c r="D133" s="147" t="s">
        <v>404</v>
      </c>
      <c r="E133" s="148">
        <v>22.88</v>
      </c>
      <c r="F133" s="149" t="s">
        <v>144</v>
      </c>
      <c r="G133" s="150">
        <v>0</v>
      </c>
      <c r="H133" s="150">
        <f>ROUND(E133*G133,2)</f>
        <v>0</v>
      </c>
      <c r="I133" s="150"/>
      <c r="J133" s="150">
        <f>ROUND(E133*G133,2)</f>
        <v>0</v>
      </c>
      <c r="K133" s="151">
        <v>5.6999999999999998E-4</v>
      </c>
      <c r="L133" s="151">
        <f>E133*K133</f>
        <v>1.3041599999999999E-2</v>
      </c>
      <c r="M133" s="148"/>
      <c r="N133" s="148">
        <f>E133*M133</f>
        <v>0</v>
      </c>
      <c r="O133" s="149">
        <v>20</v>
      </c>
      <c r="P133" s="149" t="s">
        <v>145</v>
      </c>
      <c r="Q133" s="148"/>
      <c r="R133" s="148"/>
      <c r="S133" s="148"/>
      <c r="T133" s="152"/>
      <c r="U133" s="152"/>
      <c r="V133" s="152" t="s">
        <v>370</v>
      </c>
      <c r="W133" s="153">
        <v>5.1710000000000003</v>
      </c>
      <c r="X133" s="146" t="s">
        <v>405</v>
      </c>
      <c r="Y133" s="146" t="s">
        <v>403</v>
      </c>
      <c r="Z133" s="149" t="s">
        <v>372</v>
      </c>
      <c r="AA133" s="149"/>
      <c r="AB133" s="149">
        <v>1</v>
      </c>
      <c r="AC133" s="149"/>
      <c r="AD133" s="149"/>
      <c r="AE133" s="149"/>
      <c r="AF133" s="149"/>
      <c r="AG133" s="149"/>
      <c r="AH133" s="149"/>
      <c r="AJ133" s="86" t="s">
        <v>373</v>
      </c>
      <c r="AK133" s="86" t="s">
        <v>149</v>
      </c>
    </row>
    <row r="134" spans="1:37">
      <c r="A134" s="144"/>
      <c r="B134" s="154"/>
      <c r="C134" s="146"/>
      <c r="D134" s="155" t="s">
        <v>406</v>
      </c>
      <c r="E134" s="156"/>
      <c r="F134" s="157"/>
      <c r="G134" s="158"/>
      <c r="H134" s="158"/>
      <c r="I134" s="158"/>
      <c r="J134" s="158"/>
      <c r="K134" s="159"/>
      <c r="L134" s="159"/>
      <c r="M134" s="156"/>
      <c r="N134" s="156"/>
      <c r="O134" s="157"/>
      <c r="P134" s="157"/>
      <c r="Q134" s="156"/>
      <c r="R134" s="156"/>
      <c r="S134" s="156"/>
      <c r="T134" s="160"/>
      <c r="U134" s="160"/>
      <c r="V134" s="160" t="s">
        <v>0</v>
      </c>
      <c r="W134" s="161"/>
      <c r="X134" s="157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</row>
    <row r="135" spans="1:37">
      <c r="A135" s="144"/>
      <c r="B135" s="154"/>
      <c r="C135" s="146"/>
      <c r="D135" s="155" t="s">
        <v>380</v>
      </c>
      <c r="E135" s="156"/>
      <c r="F135" s="157"/>
      <c r="G135" s="158"/>
      <c r="H135" s="158"/>
      <c r="I135" s="158"/>
      <c r="J135" s="158"/>
      <c r="K135" s="159"/>
      <c r="L135" s="159"/>
      <c r="M135" s="156"/>
      <c r="N135" s="156"/>
      <c r="O135" s="157"/>
      <c r="P135" s="157"/>
      <c r="Q135" s="156"/>
      <c r="R135" s="156"/>
      <c r="S135" s="156"/>
      <c r="T135" s="160"/>
      <c r="U135" s="160"/>
      <c r="V135" s="160" t="s">
        <v>0</v>
      </c>
      <c r="W135" s="161"/>
      <c r="X135" s="157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</row>
    <row r="136" spans="1:37">
      <c r="A136" s="144">
        <v>54</v>
      </c>
      <c r="B136" s="154" t="s">
        <v>260</v>
      </c>
      <c r="C136" s="146" t="s">
        <v>407</v>
      </c>
      <c r="D136" s="147" t="s">
        <v>408</v>
      </c>
      <c r="E136" s="148">
        <v>38.22</v>
      </c>
      <c r="F136" s="149" t="s">
        <v>144</v>
      </c>
      <c r="G136" s="150">
        <v>0</v>
      </c>
      <c r="H136" s="150"/>
      <c r="I136" s="150">
        <f>ROUND(E136*G136,2)</f>
        <v>0</v>
      </c>
      <c r="J136" s="150">
        <f>ROUND(E136*G136,2)</f>
        <v>0</v>
      </c>
      <c r="K136" s="151">
        <v>4.8500000000000001E-3</v>
      </c>
      <c r="L136" s="151">
        <f>E136*K136</f>
        <v>0.185367</v>
      </c>
      <c r="M136" s="148"/>
      <c r="N136" s="148">
        <f>E136*M136</f>
        <v>0</v>
      </c>
      <c r="O136" s="149">
        <v>20</v>
      </c>
      <c r="P136" s="149" t="s">
        <v>145</v>
      </c>
      <c r="Q136" s="148"/>
      <c r="R136" s="148"/>
      <c r="S136" s="148"/>
      <c r="T136" s="152"/>
      <c r="U136" s="152"/>
      <c r="V136" s="152" t="s">
        <v>95</v>
      </c>
      <c r="W136" s="153"/>
      <c r="X136" s="146" t="s">
        <v>407</v>
      </c>
      <c r="Y136" s="146" t="s">
        <v>407</v>
      </c>
      <c r="Z136" s="149" t="s">
        <v>409</v>
      </c>
      <c r="AA136" s="146" t="s">
        <v>145</v>
      </c>
      <c r="AB136" s="149">
        <v>2</v>
      </c>
      <c r="AC136" s="149"/>
      <c r="AD136" s="149"/>
      <c r="AE136" s="149"/>
      <c r="AF136" s="149"/>
      <c r="AG136" s="149"/>
      <c r="AH136" s="149"/>
      <c r="AJ136" s="86" t="s">
        <v>386</v>
      </c>
      <c r="AK136" s="86" t="s">
        <v>149</v>
      </c>
    </row>
    <row r="137" spans="1:37">
      <c r="A137" s="144"/>
      <c r="B137" s="154"/>
      <c r="C137" s="146"/>
      <c r="D137" s="155" t="s">
        <v>410</v>
      </c>
      <c r="E137" s="156"/>
      <c r="F137" s="157"/>
      <c r="G137" s="158"/>
      <c r="H137" s="158"/>
      <c r="I137" s="158"/>
      <c r="J137" s="158"/>
      <c r="K137" s="159"/>
      <c r="L137" s="159"/>
      <c r="M137" s="156"/>
      <c r="N137" s="156"/>
      <c r="O137" s="157"/>
      <c r="P137" s="157"/>
      <c r="Q137" s="156"/>
      <c r="R137" s="156"/>
      <c r="S137" s="156"/>
      <c r="T137" s="160"/>
      <c r="U137" s="160"/>
      <c r="V137" s="160" t="s">
        <v>0</v>
      </c>
      <c r="W137" s="161"/>
      <c r="X137" s="157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</row>
    <row r="138" spans="1:37">
      <c r="A138" s="144"/>
      <c r="B138" s="154"/>
      <c r="C138" s="146"/>
      <c r="D138" s="155" t="s">
        <v>411</v>
      </c>
      <c r="E138" s="156"/>
      <c r="F138" s="157"/>
      <c r="G138" s="158"/>
      <c r="H138" s="158"/>
      <c r="I138" s="158"/>
      <c r="J138" s="158"/>
      <c r="K138" s="159"/>
      <c r="L138" s="159"/>
      <c r="M138" s="156"/>
      <c r="N138" s="156"/>
      <c r="O138" s="157"/>
      <c r="P138" s="157"/>
      <c r="Q138" s="156"/>
      <c r="R138" s="156"/>
      <c r="S138" s="156"/>
      <c r="T138" s="160"/>
      <c r="U138" s="160"/>
      <c r="V138" s="160" t="s">
        <v>0</v>
      </c>
      <c r="W138" s="161"/>
      <c r="X138" s="157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</row>
    <row r="139" spans="1:37" ht="25.5">
      <c r="A139" s="144">
        <v>55</v>
      </c>
      <c r="B139" s="154" t="s">
        <v>367</v>
      </c>
      <c r="C139" s="146" t="s">
        <v>412</v>
      </c>
      <c r="D139" s="147" t="s">
        <v>413</v>
      </c>
      <c r="E139" s="148">
        <v>0</v>
      </c>
      <c r="F139" s="149" t="s">
        <v>56</v>
      </c>
      <c r="G139" s="150">
        <v>0</v>
      </c>
      <c r="H139" s="150">
        <f>ROUND(E139*G139,2)</f>
        <v>0</v>
      </c>
      <c r="I139" s="150"/>
      <c r="J139" s="150">
        <f>ROUND(E139*G139,2)</f>
        <v>0</v>
      </c>
      <c r="K139" s="151"/>
      <c r="L139" s="151">
        <f>E139*K139</f>
        <v>0</v>
      </c>
      <c r="M139" s="148"/>
      <c r="N139" s="148">
        <f>E139*M139</f>
        <v>0</v>
      </c>
      <c r="O139" s="149">
        <v>20</v>
      </c>
      <c r="P139" s="149" t="s">
        <v>145</v>
      </c>
      <c r="Q139" s="148"/>
      <c r="R139" s="148"/>
      <c r="S139" s="148"/>
      <c r="T139" s="152"/>
      <c r="U139" s="152"/>
      <c r="V139" s="152" t="s">
        <v>370</v>
      </c>
      <c r="W139" s="153"/>
      <c r="X139" s="146" t="s">
        <v>414</v>
      </c>
      <c r="Y139" s="146" t="s">
        <v>412</v>
      </c>
      <c r="Z139" s="149" t="s">
        <v>372</v>
      </c>
      <c r="AA139" s="149"/>
      <c r="AB139" s="149">
        <v>1</v>
      </c>
      <c r="AC139" s="149"/>
      <c r="AD139" s="149"/>
      <c r="AE139" s="149"/>
      <c r="AF139" s="149"/>
      <c r="AG139" s="149"/>
      <c r="AH139" s="149"/>
      <c r="AJ139" s="86" t="s">
        <v>373</v>
      </c>
      <c r="AK139" s="86" t="s">
        <v>149</v>
      </c>
    </row>
    <row r="140" spans="1:37">
      <c r="A140" s="144"/>
      <c r="B140" s="154"/>
      <c r="C140" s="146"/>
      <c r="D140" s="162" t="s">
        <v>415</v>
      </c>
      <c r="E140" s="163">
        <f>J140</f>
        <v>0</v>
      </c>
      <c r="F140" s="149"/>
      <c r="G140" s="150"/>
      <c r="H140" s="163">
        <f>SUM(H114:H139)</f>
        <v>0</v>
      </c>
      <c r="I140" s="163">
        <f>SUM(I114:I139)</f>
        <v>0</v>
      </c>
      <c r="J140" s="163">
        <f>SUM(J114:J139)</f>
        <v>0</v>
      </c>
      <c r="K140" s="151"/>
      <c r="L140" s="164">
        <f>SUM(L114:L139)</f>
        <v>0.21682580000000001</v>
      </c>
      <c r="M140" s="148"/>
      <c r="N140" s="165">
        <f>SUM(N114:N139)</f>
        <v>0</v>
      </c>
      <c r="O140" s="149"/>
      <c r="P140" s="149"/>
      <c r="Q140" s="148"/>
      <c r="R140" s="148"/>
      <c r="S140" s="148"/>
      <c r="T140" s="152"/>
      <c r="U140" s="152"/>
      <c r="V140" s="152"/>
      <c r="W140" s="153">
        <f>SUM(W114:W139)</f>
        <v>8.14</v>
      </c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</row>
    <row r="141" spans="1:37">
      <c r="A141" s="144"/>
      <c r="B141" s="154"/>
      <c r="C141" s="146"/>
      <c r="D141" s="162" t="s">
        <v>416</v>
      </c>
      <c r="E141" s="165">
        <f>J141</f>
        <v>0</v>
      </c>
      <c r="F141" s="149"/>
      <c r="G141" s="150"/>
      <c r="H141" s="163">
        <f>+H140</f>
        <v>0</v>
      </c>
      <c r="I141" s="163">
        <f>+I140</f>
        <v>0</v>
      </c>
      <c r="J141" s="163">
        <f>+J140</f>
        <v>0</v>
      </c>
      <c r="K141" s="151"/>
      <c r="L141" s="164">
        <f>+L140</f>
        <v>0.21682580000000001</v>
      </c>
      <c r="M141" s="148"/>
      <c r="N141" s="165">
        <f>+N140</f>
        <v>0</v>
      </c>
      <c r="O141" s="149"/>
      <c r="P141" s="149"/>
      <c r="Q141" s="148"/>
      <c r="R141" s="148"/>
      <c r="S141" s="148"/>
      <c r="T141" s="152"/>
      <c r="U141" s="152"/>
      <c r="V141" s="152"/>
      <c r="W141" s="153">
        <f>+W140</f>
        <v>8.14</v>
      </c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</row>
    <row r="142" spans="1:37">
      <c r="A142" s="144"/>
      <c r="B142" s="145" t="s">
        <v>417</v>
      </c>
      <c r="C142" s="146"/>
      <c r="D142" s="147"/>
      <c r="E142" s="148"/>
      <c r="F142" s="149"/>
      <c r="G142" s="150"/>
      <c r="H142" s="150"/>
      <c r="I142" s="150"/>
      <c r="J142" s="150"/>
      <c r="K142" s="151"/>
      <c r="L142" s="151"/>
      <c r="M142" s="148"/>
      <c r="N142" s="148"/>
      <c r="O142" s="149"/>
      <c r="P142" s="149"/>
      <c r="Q142" s="148"/>
      <c r="R142" s="148"/>
      <c r="S142" s="148"/>
      <c r="T142" s="152"/>
      <c r="U142" s="152"/>
      <c r="V142" s="152"/>
      <c r="W142" s="153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</row>
    <row r="143" spans="1:37">
      <c r="A143" s="144"/>
      <c r="B143" s="146" t="s">
        <v>418</v>
      </c>
      <c r="C143" s="146"/>
      <c r="D143" s="147"/>
      <c r="E143" s="148"/>
      <c r="F143" s="149"/>
      <c r="G143" s="150"/>
      <c r="H143" s="150"/>
      <c r="I143" s="150"/>
      <c r="J143" s="150"/>
      <c r="K143" s="151"/>
      <c r="L143" s="151"/>
      <c r="M143" s="148"/>
      <c r="N143" s="148"/>
      <c r="O143" s="149"/>
      <c r="P143" s="149"/>
      <c r="Q143" s="148"/>
      <c r="R143" s="148"/>
      <c r="S143" s="148"/>
      <c r="T143" s="152"/>
      <c r="U143" s="152"/>
      <c r="V143" s="152"/>
      <c r="W143" s="153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</row>
    <row r="144" spans="1:37">
      <c r="A144" s="144">
        <v>56</v>
      </c>
      <c r="B144" s="154" t="s">
        <v>419</v>
      </c>
      <c r="C144" s="146" t="s">
        <v>420</v>
      </c>
      <c r="D144" s="147" t="s">
        <v>421</v>
      </c>
      <c r="E144" s="148">
        <v>1</v>
      </c>
      <c r="F144" s="149" t="s">
        <v>14</v>
      </c>
      <c r="G144" s="150">
        <v>0</v>
      </c>
      <c r="H144" s="150">
        <f>ROUND(E144*G144,2)</f>
        <v>0</v>
      </c>
      <c r="I144" s="150"/>
      <c r="J144" s="150">
        <f>ROUND(E144*G144,2)</f>
        <v>0</v>
      </c>
      <c r="K144" s="151"/>
      <c r="L144" s="151">
        <f>E144*K144</f>
        <v>0</v>
      </c>
      <c r="M144" s="148"/>
      <c r="N144" s="148">
        <f>E144*M144</f>
        <v>0</v>
      </c>
      <c r="O144" s="149">
        <v>20</v>
      </c>
      <c r="P144" s="149" t="s">
        <v>145</v>
      </c>
      <c r="Q144" s="148"/>
      <c r="R144" s="148"/>
      <c r="S144" s="148"/>
      <c r="T144" s="152"/>
      <c r="U144" s="152"/>
      <c r="V144" s="152" t="s">
        <v>422</v>
      </c>
      <c r="W144" s="153"/>
      <c r="X144" s="146" t="s">
        <v>423</v>
      </c>
      <c r="Y144" s="146" t="s">
        <v>420</v>
      </c>
      <c r="Z144" s="149" t="s">
        <v>384</v>
      </c>
      <c r="AA144" s="149"/>
      <c r="AB144" s="149">
        <v>7</v>
      </c>
      <c r="AC144" s="149"/>
      <c r="AD144" s="149"/>
      <c r="AE144" s="149"/>
      <c r="AF144" s="149"/>
      <c r="AG144" s="149"/>
      <c r="AH144" s="149"/>
      <c r="AJ144" s="86" t="s">
        <v>422</v>
      </c>
      <c r="AK144" s="86" t="s">
        <v>149</v>
      </c>
    </row>
    <row r="145" spans="1:37">
      <c r="A145" s="144">
        <v>57</v>
      </c>
      <c r="B145" s="154" t="s">
        <v>419</v>
      </c>
      <c r="C145" s="146" t="s">
        <v>424</v>
      </c>
      <c r="D145" s="147" t="s">
        <v>425</v>
      </c>
      <c r="E145" s="148">
        <v>285.60000000000002</v>
      </c>
      <c r="F145" s="149" t="s">
        <v>426</v>
      </c>
      <c r="G145" s="150">
        <v>0</v>
      </c>
      <c r="H145" s="150">
        <f>ROUND(E145*G145,2)</f>
        <v>0</v>
      </c>
      <c r="I145" s="150"/>
      <c r="J145" s="150">
        <f>ROUND(E145*G145,2)</f>
        <v>0</v>
      </c>
      <c r="K145" s="151"/>
      <c r="L145" s="151">
        <f>E145*K145</f>
        <v>0</v>
      </c>
      <c r="M145" s="148"/>
      <c r="N145" s="148">
        <f>E145*M145</f>
        <v>0</v>
      </c>
      <c r="O145" s="149">
        <v>20</v>
      </c>
      <c r="P145" s="149" t="s">
        <v>145</v>
      </c>
      <c r="Q145" s="148"/>
      <c r="R145" s="148"/>
      <c r="S145" s="148"/>
      <c r="T145" s="152"/>
      <c r="U145" s="152"/>
      <c r="V145" s="152" t="s">
        <v>422</v>
      </c>
      <c r="W145" s="153"/>
      <c r="X145" s="146" t="s">
        <v>427</v>
      </c>
      <c r="Y145" s="146" t="s">
        <v>424</v>
      </c>
      <c r="Z145" s="149" t="s">
        <v>384</v>
      </c>
      <c r="AA145" s="149"/>
      <c r="AB145" s="149">
        <v>7</v>
      </c>
      <c r="AC145" s="149"/>
      <c r="AD145" s="149"/>
      <c r="AE145" s="149"/>
      <c r="AF145" s="149"/>
      <c r="AG145" s="149"/>
      <c r="AH145" s="149"/>
      <c r="AJ145" s="86" t="s">
        <v>422</v>
      </c>
      <c r="AK145" s="86" t="s">
        <v>149</v>
      </c>
    </row>
    <row r="146" spans="1:37">
      <c r="A146" s="144"/>
      <c r="B146" s="154"/>
      <c r="C146" s="146"/>
      <c r="D146" s="155" t="s">
        <v>428</v>
      </c>
      <c r="E146" s="156"/>
      <c r="F146" s="157"/>
      <c r="G146" s="158"/>
      <c r="H146" s="158"/>
      <c r="I146" s="158"/>
      <c r="J146" s="158"/>
      <c r="K146" s="159"/>
      <c r="L146" s="159"/>
      <c r="M146" s="156"/>
      <c r="N146" s="156"/>
      <c r="O146" s="157"/>
      <c r="P146" s="157"/>
      <c r="Q146" s="156"/>
      <c r="R146" s="156"/>
      <c r="S146" s="156"/>
      <c r="T146" s="160"/>
      <c r="U146" s="160"/>
      <c r="V146" s="160" t="s">
        <v>0</v>
      </c>
      <c r="W146" s="161"/>
      <c r="X146" s="157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</row>
    <row r="147" spans="1:37">
      <c r="A147" s="144"/>
      <c r="B147" s="154"/>
      <c r="C147" s="146"/>
      <c r="D147" s="155" t="s">
        <v>429</v>
      </c>
      <c r="E147" s="156"/>
      <c r="F147" s="157"/>
      <c r="G147" s="158"/>
      <c r="H147" s="158"/>
      <c r="I147" s="158"/>
      <c r="J147" s="158"/>
      <c r="K147" s="159"/>
      <c r="L147" s="159"/>
      <c r="M147" s="156"/>
      <c r="N147" s="156"/>
      <c r="O147" s="157"/>
      <c r="P147" s="157"/>
      <c r="Q147" s="156"/>
      <c r="R147" s="156"/>
      <c r="S147" s="156"/>
      <c r="T147" s="160"/>
      <c r="U147" s="160"/>
      <c r="V147" s="160" t="s">
        <v>0</v>
      </c>
      <c r="W147" s="161"/>
      <c r="X147" s="157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</row>
    <row r="148" spans="1:37">
      <c r="A148" s="144"/>
      <c r="B148" s="154"/>
      <c r="C148" s="146"/>
      <c r="D148" s="162" t="s">
        <v>430</v>
      </c>
      <c r="E148" s="163">
        <f>J148</f>
        <v>0</v>
      </c>
      <c r="F148" s="149"/>
      <c r="G148" s="150"/>
      <c r="H148" s="163">
        <f>SUM(H142:H147)</f>
        <v>0</v>
      </c>
      <c r="I148" s="163">
        <f>SUM(I142:I147)</f>
        <v>0</v>
      </c>
      <c r="J148" s="163">
        <f>SUM(J142:J147)</f>
        <v>0</v>
      </c>
      <c r="K148" s="151"/>
      <c r="L148" s="164">
        <f>SUM(L142:L147)</f>
        <v>0</v>
      </c>
      <c r="M148" s="148"/>
      <c r="N148" s="165">
        <f>SUM(N142:N147)</f>
        <v>0</v>
      </c>
      <c r="O148" s="149"/>
      <c r="P148" s="149"/>
      <c r="Q148" s="148"/>
      <c r="R148" s="148"/>
      <c r="S148" s="148"/>
      <c r="T148" s="152"/>
      <c r="U148" s="152"/>
      <c r="V148" s="152"/>
      <c r="W148" s="153">
        <f>SUM(W142:W147)</f>
        <v>0</v>
      </c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</row>
    <row r="149" spans="1:37">
      <c r="A149" s="144"/>
      <c r="B149" s="154"/>
      <c r="C149" s="146"/>
      <c r="D149" s="162" t="s">
        <v>431</v>
      </c>
      <c r="E149" s="163">
        <f>J149</f>
        <v>0</v>
      </c>
      <c r="F149" s="149"/>
      <c r="G149" s="150"/>
      <c r="H149" s="163">
        <f>+H148</f>
        <v>0</v>
      </c>
      <c r="I149" s="163">
        <f>+I148</f>
        <v>0</v>
      </c>
      <c r="J149" s="163">
        <f>+J148</f>
        <v>0</v>
      </c>
      <c r="K149" s="151"/>
      <c r="L149" s="164">
        <f>+L148</f>
        <v>0</v>
      </c>
      <c r="M149" s="148"/>
      <c r="N149" s="165">
        <f>+N148</f>
        <v>0</v>
      </c>
      <c r="O149" s="149"/>
      <c r="P149" s="149"/>
      <c r="Q149" s="148"/>
      <c r="R149" s="148"/>
      <c r="S149" s="148"/>
      <c r="T149" s="152"/>
      <c r="U149" s="152"/>
      <c r="V149" s="152"/>
      <c r="W149" s="153">
        <f>+W148</f>
        <v>0</v>
      </c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</row>
    <row r="150" spans="1:37">
      <c r="A150" s="144"/>
      <c r="B150" s="154"/>
      <c r="C150" s="146"/>
      <c r="D150" s="166" t="s">
        <v>432</v>
      </c>
      <c r="E150" s="163">
        <f>J150</f>
        <v>0</v>
      </c>
      <c r="F150" s="149"/>
      <c r="G150" s="150"/>
      <c r="H150" s="163">
        <f>+H113+H141+H149</f>
        <v>0</v>
      </c>
      <c r="I150" s="163">
        <f>+I113+I141+I149</f>
        <v>0</v>
      </c>
      <c r="J150" s="163">
        <f>+J113+J141+J149</f>
        <v>0</v>
      </c>
      <c r="K150" s="151"/>
      <c r="L150" s="164">
        <f>+L113+L141+L149</f>
        <v>35.528921020000006</v>
      </c>
      <c r="M150" s="148"/>
      <c r="N150" s="165">
        <f>+N113+N141+N149</f>
        <v>7.8089999999999993</v>
      </c>
      <c r="O150" s="149"/>
      <c r="P150" s="149"/>
      <c r="Q150" s="148"/>
      <c r="R150" s="148"/>
      <c r="S150" s="148"/>
      <c r="T150" s="152"/>
      <c r="U150" s="152"/>
      <c r="V150" s="152"/>
      <c r="W150" s="153">
        <f>+W113+W141+W149</f>
        <v>356.95799999999997</v>
      </c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2016-04-18T11:45:00Z</cp:lastPrinted>
  <dcterms:created xsi:type="dcterms:W3CDTF">1999-04-06T07:39:00Z</dcterms:created>
  <dcterms:modified xsi:type="dcterms:W3CDTF">2020-04-15T07:03:33Z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